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9990" windowHeight="498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'Прог6'!$B$1:$K$63</definedName>
    <definedName name="_xlnm.Print_Area" localSheetId="3">'Тр4'!$A$1:$AC$24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<sst xmlns="http://schemas.openxmlformats.org/spreadsheetml/2006/main" count="1144" uniqueCount="637">
  <si>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</si>
  <si>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</si>
  <si>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</si>
  <si>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</si>
  <si>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</si>
  <si>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</si>
  <si>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</si>
  <si>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</si>
  <si>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</si>
  <si>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</si>
  <si>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</si>
  <si>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</si>
  <si>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</si>
  <si>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</si>
  <si>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</si>
  <si>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</si>
  <si>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</si>
  <si>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</si>
  <si>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</si>
  <si>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</si>
  <si>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</si>
  <si>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</si>
  <si>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</si>
  <si>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</si>
  <si>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</si>
  <si>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</si>
  <si>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</si>
  <si>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</si>
  <si>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</si>
  <si>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</si>
  <si>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</si>
  <si>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</si>
  <si>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</si>
  <si>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</si>
  <si>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</si>
  <si>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</si>
  <si>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</si>
  <si>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</si>
  <si>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</si>
  <si>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</si>
  <si>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</si>
  <si>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</si>
  <si>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</si>
  <si>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</si>
  <si>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</si>
  <si>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</si>
  <si>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</si>
  <si>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</si>
  <si>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</si>
  <si>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</si>
  <si>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</si>
  <si>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</si>
  <si>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</si>
  <si>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</si>
  <si>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</si>
  <si>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</si>
  <si>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</si>
  <si>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</si>
  <si>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</si>
  <si>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</si>
  <si>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</si>
  <si>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</si>
  <si>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</si>
  <si>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</si>
  <si>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</si>
  <si>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</si>
  <si>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</si>
  <si>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</si>
  <si>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</si>
  <si>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</si>
  <si>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</si>
  <si>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</si>
  <si>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</si>
  <si>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</si>
  <si>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</si>
  <si>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</si>
  <si>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</si>
  <si>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</si>
  <si>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</si>
  <si>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</si>
  <si>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</si>
  <si>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</si>
  <si>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</si>
  <si>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</si>
  <si>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</si>
  <si>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</si>
  <si>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</si>
  <si>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</si>
  <si>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</si>
  <si>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</si>
  <si>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</si>
  <si>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</si>
  <si>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</si>
  <si>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</si>
  <si>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</si>
  <si>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</si>
  <si>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</si>
  <si>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</si>
  <si>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</si>
  <si>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</si>
  <si>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</si>
  <si>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</si>
  <si>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</si>
  <si>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</si>
  <si>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</si>
  <si>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</si>
  <si>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</si>
  <si>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</si>
  <si>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</si>
  <si>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</si>
  <si>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</si>
  <si>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</si>
  <si>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</si>
  <si>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</si>
  <si>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</si>
  <si>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</si>
  <si>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</si>
  <si>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</si>
  <si>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</si>
  <si>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</si>
  <si>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</si>
  <si>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</si>
  <si>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</si>
  <si>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</si>
  <si>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</si>
  <si>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</si>
  <si>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</si>
  <si>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</si>
  <si>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</si>
  <si>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</si>
  <si>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</si>
  <si>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</si>
  <si>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</si>
  <si>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</si>
  <si>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</si>
  <si>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</si>
  <si>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</si>
  <si>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</si>
  <si>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</si>
  <si>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</si>
  <si>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</si>
  <si>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</si>
  <si>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</si>
  <si>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</si>
  <si>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</si>
  <si>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</si>
  <si>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</si>
  <si>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</si>
  <si>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</si>
  <si>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</si>
  <si>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</si>
  <si>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</si>
  <si>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</si>
  <si>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</si>
  <si>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</si>
  <si>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</si>
  <si>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</si>
  <si>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</si>
  <si>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</si>
  <si>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</si>
  <si>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</si>
  <si>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</si>
  <si>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</si>
  <si>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</si>
  <si>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</si>
  <si>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</si>
  <si>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</si>
  <si>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</si>
  <si>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</si>
  <si>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</si>
  <si>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</si>
  <si>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</si>
  <si>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</si>
  <si>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</si>
  <si>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</si>
  <si>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</si>
  <si>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</si>
  <si>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</si>
  <si>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</si>
  <si>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</si>
  <si>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</si>
  <si>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</si>
  <si>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</si>
  <si>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</si>
  <si>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</si>
  <si>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</si>
  <si>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</si>
  <si>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</si>
  <si>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</si>
  <si>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</si>
  <si>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</si>
  <si>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</si>
  <si>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</si>
  <si>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</si>
  <si>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</si>
  <si>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</si>
  <si>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</si>
  <si>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</si>
  <si>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</si>
  <si>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</si>
  <si>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</si>
  <si>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</si>
  <si>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</si>
  <si>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</si>
  <si>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</si>
  <si>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</si>
  <si>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</si>
  <si>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</si>
  <si>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</si>
  <si>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</si>
  <si>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</si>
  <si>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</si>
  <si>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</si>
  <si>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</si>
  <si>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</si>
  <si>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</si>
  <si>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</si>
  <si>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</si>
  <si>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</si>
  <si>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</si>
  <si>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</si>
  <si>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</si>
  <si>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</si>
  <si>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</si>
  <si>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</si>
  <si>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</si>
  <si>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</si>
  <si>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</si>
  <si>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</si>
  <si>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</si>
  <si>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</si>
  <si>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</si>
  <si>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</si>
  <si>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</si>
  <si>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</si>
  <si>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</si>
  <si>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</si>
  <si>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</si>
  <si>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</si>
  <si>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</si>
  <si>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</si>
  <si>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</si>
  <si>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</si>
  <si>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</si>
  <si>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</si>
  <si>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</si>
  <si>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</si>
  <si>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</si>
  <si>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</si>
  <si>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</si>
  <si>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</si>
  <si>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</si>
  <si>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</si>
  <si>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</si>
  <si>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</si>
  <si>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</si>
  <si>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</si>
  <si>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</si>
  <si>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</si>
  <si>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</si>
  <si>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</si>
  <si>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</si>
  <si>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</si>
  <si>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</si>
  <si>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</si>
  <si>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</si>
  <si>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</si>
  <si>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</si>
  <si>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</si>
  <si>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</si>
  <si>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</si>
  <si>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</si>
  <si>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</si>
  <si>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</si>
  <si>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</si>
  <si>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</si>
  <si>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</si>
  <si>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</si>
  <si>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</si>
  <si>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</si>
  <si>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</si>
  <si>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</si>
  <si>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</si>
  <si>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</si>
  <si>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</si>
  <si>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</si>
  <si>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</si>
  <si>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</si>
  <si>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</si>
  <si>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</si>
  <si>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</si>
  <si>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</si>
  <si>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</si>
  <si>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</si>
  <si>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</si>
  <si>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</si>
  <si>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</si>
  <si>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</si>
  <si>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</si>
  <si>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</si>
  <si>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</si>
  <si>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</si>
  <si>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</si>
  <si>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</si>
  <si>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</si>
  <si>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</si>
  <si>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</si>
  <si>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</si>
  <si>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</si>
  <si>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</si>
  <si>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</si>
  <si>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</si>
  <si>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</si>
  <si>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</si>
  <si>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</si>
  <si>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</si>
  <si>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</si>
  <si>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</si>
  <si>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</si>
  <si>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</si>
  <si>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</si>
  <si>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</si>
  <si>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</si>
  <si>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</si>
  <si>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</si>
  <si>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</si>
  <si>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</si>
  <si>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</si>
  <si>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</si>
  <si>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</si>
  <si>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</si>
  <si>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</si>
  <si>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</si>
  <si>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</si>
  <si>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</si>
  <si>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</si>
  <si>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</si>
  <si>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</si>
  <si>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</si>
  <si>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</si>
  <si>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</si>
  <si>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</si>
  <si>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</si>
  <si>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</si>
  <si>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</si>
  <si>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</si>
  <si>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</si>
  <si>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</si>
  <si>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</si>
  <si>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</si>
  <si>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</si>
  <si>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</si>
  <si>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</si>
  <si>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</si>
  <si>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</si>
  <si>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</si>
  <si>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</si>
  <si>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</si>
  <si>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</si>
  <si>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</si>
  <si>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</si>
  <si>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</si>
  <si>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</si>
  <si>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</si>
  <si>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</si>
  <si>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</si>
  <si>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</si>
  <si>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</si>
  <si>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</si>
  <si>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</si>
  <si>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</si>
  <si>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</si>
  <si>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</si>
  <si>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</si>
  <si>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</si>
  <si>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</si>
  <si>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</si>
  <si>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</si>
  <si>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</si>
  <si>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</si>
  <si>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</si>
  <si>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</si>
  <si>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</si>
  <si>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</si>
  <si>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</si>
  <si>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</si>
  <si>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</si>
  <si>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</si>
  <si>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</si>
  <si>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</si>
  <si>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</si>
  <si>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</si>
  <si>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</si>
  <si>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</si>
  <si>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</si>
  <si>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</si>
  <si>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</si>
  <si>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</si>
  <si>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</si>
  <si>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</si>
  <si>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</si>
  <si>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</si>
  <si>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</si>
  <si>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</si>
  <si>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</si>
  <si>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</si>
  <si>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</si>
  <si>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</si>
  <si>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</si>
  <si>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</si>
  <si>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</si>
  <si>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</si>
  <si>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</si>
  <si>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</si>
  <si>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</si>
  <si>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</si>
  <si>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</si>
  <si>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</si>
  <si>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</si>
  <si>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</si>
  <si>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</si>
  <si>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</si>
  <si>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</si>
  <si>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</si>
  <si>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</si>
  <si>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</si>
  <si>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</si>
  <si>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</si>
  <si>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</si>
  <si>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</si>
  <si>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</si>
  <si>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</si>
  <si>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</si>
  <si>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</si>
  <si>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</si>
  <si>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</si>
  <si>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</si>
  <si>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</si>
  <si>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</si>
  <si>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</si>
  <si>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</si>
  <si>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</si>
  <si>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</si>
  <si>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</si>
  <si>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</si>
  <si>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</si>
  <si>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</si>
  <si>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</si>
  <si>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</si>
  <si>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</si>
  <si>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</si>
  <si>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</si>
  <si>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</si>
  <si>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</si>
  <si>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</si>
  <si>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</si>
  <si>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</si>
  <si>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</si>
  <si>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</si>
  <si>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</si>
  <si>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</si>
  <si>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</si>
  <si>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</si>
  <si>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</si>
  <si>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</si>
  <si>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</si>
  <si>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</si>
  <si>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</si>
  <si>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</si>
  <si>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</si>
  <si>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</si>
  <si>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</si>
  <si>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</si>
  <si>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</si>
  <si>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</si>
  <si>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</si>
  <si>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</si>
  <si>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</si>
  <si>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</si>
  <si>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</si>
  <si>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</si>
  <si>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</si>
  <si>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</si>
  <si>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</si>
  <si>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</si>
  <si>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</si>
  <si>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</si>
  <si>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</si>
  <si>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</si>
  <si>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</si>
  <si>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</si>
  <si>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</si>
  <si>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</si>
  <si>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</si>
  <si>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</si>
  <si>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</si>
  <si>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</si>
  <si>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</si>
  <si>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</si>
  <si>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</si>
  <si>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</si>
  <si>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</si>
  <si>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</si>
  <si>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</si>
  <si>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</si>
  <si>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</si>
  <si>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</si>
  <si>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</si>
  <si>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</si>
  <si>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</si>
  <si>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</si>
  <si>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</si>
  <si>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</si>
  <si>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</si>
  <si>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</si>
  <si>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</si>
  <si>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</si>
  <si>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</si>
  <si>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</si>
  <si>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</si>
  <si>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</si>
  <si>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</si>
  <si>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</si>
  <si>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</si>
  <si>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</si>
  <si>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</si>
  <si>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</si>
  <si>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</si>
  <si>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</si>
  <si>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</si>
  <si>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</si>
  <si>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</si>
  <si>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</si>
  <si>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</si>
  <si>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</si>
  <si>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</si>
  <si>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</si>
  <si>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</si>
  <si>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</si>
  <si>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</si>
  <si>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</si>
  <si>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</si>
  <si>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</si>
  <si>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</si>
  <si>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</si>
  <si>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</si>
  <si>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</si>
  <si>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</si>
  <si>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</si>
  <si>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</si>
  <si>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</si>
  <si>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</si>
  <si>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</si>
  <si>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</si>
  <si>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</si>
  <si>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</si>
  <si>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</si>
  <si>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</si>
  <si>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</si>
  <si>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</si>
  <si>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</si>
  <si>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</si>
  <si>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</si>
  <si>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</si>
  <si>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</si>
  <si>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</si>
  <si>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</si>
  <si>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</si>
  <si>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</si>
  <si>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</si>
  <si>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</si>
  <si>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</si>
  <si>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</si>
  <si>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</si>
  <si>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</si>
  <si>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</si>
  <si>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</si>
  <si>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</si>
  <si>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</si>
  <si>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</si>
  <si>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</si>
  <si>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</si>
  <si>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</si>
  <si>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</si>
  <si>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</si>
  <si>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</si>
  <si>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</si>
  <si>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</si>
  <si>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</si>
  <si>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</si>
  <si>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</si>
  <si>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</si>
  <si>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</si>
  <si>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</si>
  <si>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</si>
  <si>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</si>
  <si>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</si>
  <si>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</si>
  <si>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</si>
  <si>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</si>
  <si>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</si>
  <si>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</si>
  <si>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</si>
  <si>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</si>
  <si>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</si>
  <si>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</si>
  <si>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</si>
  <si>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</si>
  <si>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</si>
  <si>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</si>
  <si>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</si>
  <si>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</si>
  <si>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</si>
  <si>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</si>
  <si>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</si>
  <si>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</si>
  <si>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</si>
  <si>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</si>
  <si>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</si>
  <si>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</si>
  <si>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</si>
  <si>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</si>
  <si>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</si>
  <si>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</si>
  <si>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</si>
  <si>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</si>
  <si>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</si>
  <si>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</si>
  <si>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</si>
  <si>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 xml:space="preserve">Додаток № 1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міської ради VII скликання                                                   від 11 вересня 2019 року № 930 )                  </t>
  </si>
  <si>
    <t xml:space="preserve">Додаток № 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міської ради VII скликання                                    від 11 вересня 2019 року № 930 )                  </t>
  </si>
  <si>
    <t xml:space="preserve">Додаток № 3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міської ради VII скликання                                    від 11 вересня 2019 року № 930 )                  </t>
  </si>
  <si>
    <t xml:space="preserve">Додаток № 4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51-ої позачергової  сесії міської ради VII скликання                                                                  від 11 вересня 2019 року № 930  )                  </t>
  </si>
  <si>
    <t xml:space="preserve">Додаток № 5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 позачергової сесії                                     міської ради VII скликання                                             від 11 вересня 2019 року № 930 )                  </t>
  </si>
  <si>
    <t xml:space="preserve">Додаток № 6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міської ради VII скликання                                    від 11 вересня 2019 року № 930 )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</si>
  <si>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51-ої позачергової   сесії міської ради VII скликання                                                від 11 вересня 2019 року № 930 )                  </t>
  </si>
  <si>
    <t xml:space="preserve">Додаток № 8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             міської ради VII скликання                                    від 11 вересня 2019 року № 930 )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</si>
</sst>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1" fontId="43" fillId="0" borderId="10" xfId="60" applyNumberFormat="1" applyFont="1" applyBorder="1" applyAlignment="1">
      <alignment horizontal="center" vertical="center" wrapText="1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118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zoomScale="70" zoomScaleNormal="70" zoomScaleSheetLayoutView="75" workbookViewId="0" topLeftCell="A2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629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203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303</v>
      </c>
      <c r="B7" s="614" t="s">
        <v>358</v>
      </c>
      <c r="C7" s="614" t="s">
        <v>359</v>
      </c>
      <c r="D7" s="616" t="s">
        <v>248</v>
      </c>
      <c r="E7" s="618" t="s">
        <v>249</v>
      </c>
      <c r="F7" s="619"/>
    </row>
    <row r="8" spans="1:6" s="5" customFormat="1" ht="51.75" customHeight="1">
      <c r="A8" s="613"/>
      <c r="B8" s="615"/>
      <c r="C8" s="620"/>
      <c r="D8" s="617"/>
      <c r="E8" s="29" t="s">
        <v>250</v>
      </c>
      <c r="F8" s="30" t="s">
        <v>267</v>
      </c>
    </row>
    <row r="9" spans="1:6" s="18" customFormat="1" ht="22.5" customHeight="1">
      <c r="A9" s="17">
        <v>1</v>
      </c>
      <c r="B9" s="33">
        <v>2</v>
      </c>
      <c r="C9" s="33" t="s">
        <v>360</v>
      </c>
      <c r="D9" s="17" t="s">
        <v>361</v>
      </c>
      <c r="E9" s="17" t="s">
        <v>362</v>
      </c>
      <c r="F9" s="17" t="s">
        <v>363</v>
      </c>
    </row>
    <row r="10" spans="1:6" s="20" customFormat="1" ht="18" customHeight="1">
      <c r="A10" s="19">
        <v>10000000</v>
      </c>
      <c r="B10" s="34" t="s">
        <v>251</v>
      </c>
      <c r="C10" s="395">
        <f>D10+E10</f>
        <v>51108600</v>
      </c>
      <c r="D10" s="394">
        <f>D11+D19+D25+D31+D49</f>
        <v>51070200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252</v>
      </c>
      <c r="C11" s="395">
        <f aca="true" t="shared" si="0" ref="C11:C103">D11+E11</f>
        <v>32123287</v>
      </c>
      <c r="D11" s="394">
        <f>SUM(D12,D17)</f>
        <v>32123287</v>
      </c>
      <c r="E11" s="386"/>
      <c r="F11" s="386"/>
    </row>
    <row r="12" spans="1:6" ht="18.75">
      <c r="A12" s="19">
        <v>11010000</v>
      </c>
      <c r="B12" s="21" t="s">
        <v>324</v>
      </c>
      <c r="C12" s="395">
        <f t="shared" si="0"/>
        <v>32087687</v>
      </c>
      <c r="D12" s="394">
        <f>SUM(D13,D14,D15,D16,)</f>
        <v>32087687</v>
      </c>
      <c r="E12" s="386"/>
      <c r="F12" s="386"/>
    </row>
    <row r="13" spans="1:6" ht="47.25">
      <c r="A13" s="9">
        <v>11010100</v>
      </c>
      <c r="B13" s="37" t="s">
        <v>392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394</v>
      </c>
      <c r="C14" s="395">
        <f t="shared" si="0"/>
        <v>3009900</v>
      </c>
      <c r="D14" s="403">
        <v>3009900</v>
      </c>
      <c r="E14" s="388"/>
      <c r="F14" s="388"/>
    </row>
    <row r="15" spans="1:6" ht="47.25">
      <c r="A15" s="9">
        <v>11010400</v>
      </c>
      <c r="B15" s="50" t="s">
        <v>382</v>
      </c>
      <c r="C15" s="395">
        <f t="shared" si="0"/>
        <v>209600</v>
      </c>
      <c r="D15" s="403">
        <v>209600</v>
      </c>
      <c r="E15" s="388"/>
      <c r="F15" s="388"/>
    </row>
    <row r="16" spans="1:6" ht="31.5">
      <c r="A16" s="7">
        <v>11010500</v>
      </c>
      <c r="B16" s="51" t="s">
        <v>395</v>
      </c>
      <c r="C16" s="395">
        <f t="shared" si="0"/>
        <v>122000</v>
      </c>
      <c r="D16" s="403">
        <v>122000</v>
      </c>
      <c r="E16" s="388"/>
      <c r="F16" s="388"/>
    </row>
    <row r="17" spans="1:6" ht="18" customHeight="1">
      <c r="A17" s="19">
        <v>11020000</v>
      </c>
      <c r="B17" s="21" t="s">
        <v>253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326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391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340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298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299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84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85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354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355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356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357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356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352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347</v>
      </c>
      <c r="C31" s="395">
        <f t="shared" si="0"/>
        <v>15232700</v>
      </c>
      <c r="D31" s="394">
        <f>D32+D42+D45</f>
        <v>15232700</v>
      </c>
      <c r="E31" s="386"/>
      <c r="F31" s="386"/>
    </row>
    <row r="32" spans="1:6" ht="18" customHeight="1">
      <c r="A32" s="19">
        <v>18010000</v>
      </c>
      <c r="B32" s="21" t="s">
        <v>348</v>
      </c>
      <c r="C32" s="395">
        <f t="shared" si="0"/>
        <v>9100600</v>
      </c>
      <c r="D32" s="394">
        <f>D33+D34+D35+D36+D37+D38+D39+D40+D41</f>
        <v>9100600</v>
      </c>
      <c r="E32" s="387"/>
      <c r="F32" s="387"/>
    </row>
    <row r="33" spans="1:6" ht="45.75" customHeight="1">
      <c r="A33" s="9">
        <v>18010100</v>
      </c>
      <c r="B33" s="37" t="s">
        <v>364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349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396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353</v>
      </c>
      <c r="C36" s="406">
        <v>561300</v>
      </c>
      <c r="D36" s="403">
        <v>561300</v>
      </c>
      <c r="E36" s="387" t="s">
        <v>398</v>
      </c>
      <c r="F36" s="387"/>
    </row>
    <row r="37" spans="1:6" s="40" customFormat="1" ht="18.75">
      <c r="A37" s="9">
        <v>18010500</v>
      </c>
      <c r="B37" s="37" t="s">
        <v>304</v>
      </c>
      <c r="C37" s="402">
        <f t="shared" si="0"/>
        <v>4280500</v>
      </c>
      <c r="D37" s="403">
        <v>4280500</v>
      </c>
      <c r="E37" s="387"/>
      <c r="F37" s="387"/>
    </row>
    <row r="38" spans="1:6" s="40" customFormat="1" ht="18.75">
      <c r="A38" s="9">
        <v>18010600</v>
      </c>
      <c r="B38" s="37" t="s">
        <v>305</v>
      </c>
      <c r="C38" s="402">
        <f t="shared" si="0"/>
        <v>3122000</v>
      </c>
      <c r="D38" s="403">
        <v>3122000</v>
      </c>
      <c r="E38" s="387"/>
      <c r="F38" s="387"/>
    </row>
    <row r="39" spans="1:6" s="40" customFormat="1" ht="18.75">
      <c r="A39" s="9">
        <v>18010700</v>
      </c>
      <c r="B39" s="37" t="s">
        <v>320</v>
      </c>
      <c r="C39" s="402">
        <f t="shared" si="0"/>
        <v>320000</v>
      </c>
      <c r="D39" s="403">
        <v>320000</v>
      </c>
      <c r="E39" s="387"/>
      <c r="F39" s="387"/>
    </row>
    <row r="40" spans="1:6" s="40" customFormat="1" ht="18.75">
      <c r="A40" s="9">
        <v>18010900</v>
      </c>
      <c r="B40" s="37" t="s">
        <v>321</v>
      </c>
      <c r="C40" s="402">
        <f t="shared" si="0"/>
        <v>802000</v>
      </c>
      <c r="D40" s="403">
        <v>802000</v>
      </c>
      <c r="E40" s="387"/>
      <c r="F40" s="387"/>
    </row>
    <row r="41" spans="1:6" s="40" customFormat="1" ht="18.75">
      <c r="A41" s="9">
        <v>18011000</v>
      </c>
      <c r="B41" s="37" t="s">
        <v>350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325</v>
      </c>
      <c r="C42" s="406">
        <f t="shared" si="0"/>
        <v>30600</v>
      </c>
      <c r="D42" s="407">
        <f>SUM(D43:D44)</f>
        <v>30600</v>
      </c>
      <c r="E42" s="388"/>
      <c r="F42" s="388"/>
    </row>
    <row r="43" spans="1:6" ht="18" customHeight="1">
      <c r="A43" s="7">
        <v>18030100</v>
      </c>
      <c r="B43" s="4" t="s">
        <v>328</v>
      </c>
      <c r="C43" s="402">
        <f t="shared" si="0"/>
        <v>25700</v>
      </c>
      <c r="D43" s="403">
        <v>25700</v>
      </c>
      <c r="E43" s="387"/>
      <c r="F43" s="387"/>
    </row>
    <row r="44" spans="1:6" ht="18" customHeight="1">
      <c r="A44" s="7">
        <v>18030200</v>
      </c>
      <c r="B44" s="4" t="s">
        <v>329</v>
      </c>
      <c r="C44" s="402">
        <f t="shared" si="0"/>
        <v>4900</v>
      </c>
      <c r="D44" s="403">
        <v>4900</v>
      </c>
      <c r="E44" s="387"/>
      <c r="F44" s="387"/>
    </row>
    <row r="45" spans="1:6" s="40" customFormat="1" ht="18" customHeight="1">
      <c r="A45" s="409">
        <v>18050000</v>
      </c>
      <c r="B45" s="410" t="s">
        <v>330</v>
      </c>
      <c r="C45" s="406">
        <f t="shared" si="0"/>
        <v>6101500</v>
      </c>
      <c r="D45" s="407">
        <f>SUM(D46,D47,D48)</f>
        <v>6101500</v>
      </c>
      <c r="E45" s="390"/>
      <c r="F45" s="390"/>
    </row>
    <row r="46" spans="1:6" ht="18" customHeight="1">
      <c r="A46" s="7">
        <v>18050300</v>
      </c>
      <c r="B46" s="4" t="s">
        <v>331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332</v>
      </c>
      <c r="C47" s="402">
        <f t="shared" si="0"/>
        <v>5406000</v>
      </c>
      <c r="D47" s="403">
        <v>5406000</v>
      </c>
      <c r="E47" s="388"/>
      <c r="F47" s="388"/>
    </row>
    <row r="48" spans="1:11" ht="69.75" customHeight="1">
      <c r="A48" s="8">
        <v>18050500</v>
      </c>
      <c r="B48" s="51" t="s">
        <v>383</v>
      </c>
      <c r="C48" s="402">
        <f t="shared" si="0"/>
        <v>193900</v>
      </c>
      <c r="D48" s="403">
        <v>193900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333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334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335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341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342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254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255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384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260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268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256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327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343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393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338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385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339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302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257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258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322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610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259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260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260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300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397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390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261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266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389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572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573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47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323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269</v>
      </c>
      <c r="C84" s="414">
        <f t="shared" si="0"/>
        <v>53499300</v>
      </c>
      <c r="D84" s="413">
        <f>D10+D54+D78</f>
        <v>52474000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262</v>
      </c>
      <c r="C85" s="395">
        <f t="shared" si="0"/>
        <v>61433089.6</v>
      </c>
      <c r="D85" s="394">
        <f>D86</f>
        <v>61433089.6</v>
      </c>
      <c r="E85" s="385"/>
      <c r="F85" s="385"/>
    </row>
    <row r="86" spans="1:6" s="5" customFormat="1" ht="18" customHeight="1">
      <c r="A86" s="19">
        <v>41000000</v>
      </c>
      <c r="B86" s="21" t="s">
        <v>263</v>
      </c>
      <c r="C86" s="395">
        <f t="shared" si="0"/>
        <v>61433089.6</v>
      </c>
      <c r="D86" s="394">
        <f>D87+D89+D97+D95</f>
        <v>61433089.6</v>
      </c>
      <c r="E86" s="386"/>
      <c r="F86" s="386"/>
    </row>
    <row r="87" spans="1:6" ht="18" customHeight="1">
      <c r="A87" s="10">
        <v>41020000</v>
      </c>
      <c r="B87" s="15" t="s">
        <v>264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344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68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3" t="s">
        <v>480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275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345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346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351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40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41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69</v>
      </c>
      <c r="C97" s="395">
        <f>SUM(D97:E97)</f>
        <v>34985989.6</v>
      </c>
      <c r="D97" s="394">
        <f>SUM(D98,D99,D100,D103,D101,D106,D104,D105,D102,D107)</f>
        <v>34985989.6</v>
      </c>
      <c r="E97" s="387" t="s">
        <v>398</v>
      </c>
      <c r="F97" s="387"/>
    </row>
    <row r="98" spans="1:6" s="6" customFormat="1" ht="118.5" customHeight="1">
      <c r="A98" s="397">
        <v>41050100</v>
      </c>
      <c r="B98" s="398" t="s">
        <v>70</v>
      </c>
      <c r="C98" s="402">
        <f t="shared" si="0"/>
        <v>13270191.6</v>
      </c>
      <c r="D98" s="403">
        <v>13270191.6</v>
      </c>
      <c r="E98" s="387"/>
      <c r="F98" s="387"/>
    </row>
    <row r="99" spans="1:6" s="6" customFormat="1" ht="63">
      <c r="A99" s="399">
        <v>41050200</v>
      </c>
      <c r="B99" s="398" t="s">
        <v>71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72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73</v>
      </c>
      <c r="C101" s="402">
        <f t="shared" si="0"/>
        <v>1022500</v>
      </c>
      <c r="D101" s="404">
        <v>1022500</v>
      </c>
      <c r="E101" s="391"/>
      <c r="F101" s="387"/>
    </row>
    <row r="102" spans="1:6" s="6" customFormat="1" ht="90" customHeight="1">
      <c r="A102" s="399">
        <v>41050900</v>
      </c>
      <c r="B102" s="398" t="s">
        <v>294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210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39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481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541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277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265</v>
      </c>
      <c r="C108" s="414">
        <f>D108+E108</f>
        <v>114932389.6</v>
      </c>
      <c r="D108" s="413">
        <f>D84+D85</f>
        <v>113907089.6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398</v>
      </c>
      <c r="E109" s="55"/>
      <c r="F109" s="55"/>
    </row>
    <row r="110" spans="1:6" ht="15.75" customHeight="1">
      <c r="A110" s="11"/>
      <c r="B110" s="36"/>
      <c r="C110" s="36"/>
      <c r="D110" s="55" t="s">
        <v>398</v>
      </c>
      <c r="E110" s="56"/>
      <c r="F110" s="55"/>
    </row>
    <row r="111" spans="1:6" ht="16.5" customHeight="1">
      <c r="A111" s="12"/>
      <c r="B111" s="16" t="s">
        <v>410</v>
      </c>
      <c r="C111" s="16"/>
      <c r="D111" s="55"/>
      <c r="E111" s="27" t="s">
        <v>67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630</v>
      </c>
      <c r="F1" s="625"/>
      <c r="G1" s="492"/>
      <c r="H1" s="60"/>
    </row>
    <row r="2" spans="1:6" ht="47.25" customHeight="1">
      <c r="A2" s="629" t="s">
        <v>204</v>
      </c>
      <c r="B2" s="629"/>
      <c r="C2" s="629"/>
      <c r="D2" s="629"/>
      <c r="E2" s="629"/>
      <c r="F2" s="629"/>
    </row>
    <row r="4" spans="1:6" ht="18">
      <c r="A4" s="628" t="s">
        <v>399</v>
      </c>
      <c r="B4" s="628" t="s">
        <v>34</v>
      </c>
      <c r="C4" s="622" t="s">
        <v>587</v>
      </c>
      <c r="D4" s="628" t="s">
        <v>248</v>
      </c>
      <c r="E4" s="628" t="s">
        <v>249</v>
      </c>
      <c r="F4" s="628"/>
    </row>
    <row r="5" spans="1:6" ht="18" customHeight="1">
      <c r="A5" s="628"/>
      <c r="B5" s="628"/>
      <c r="C5" s="623"/>
      <c r="D5" s="628"/>
      <c r="E5" s="628" t="s">
        <v>587</v>
      </c>
      <c r="F5" s="628" t="s">
        <v>400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401</v>
      </c>
      <c r="C8" s="64"/>
      <c r="D8" s="65" t="s">
        <v>402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403</v>
      </c>
      <c r="C9" s="64"/>
      <c r="D9" s="65" t="s">
        <v>402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404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405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406</v>
      </c>
      <c r="C12" s="64"/>
      <c r="D12" s="65" t="s">
        <v>402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401</v>
      </c>
      <c r="C13" s="70">
        <f>D13+E13</f>
        <v>2125533</v>
      </c>
      <c r="D13" s="66">
        <v>-2960302</v>
      </c>
      <c r="E13" s="66">
        <v>5085835</v>
      </c>
      <c r="F13" s="66">
        <v>5083738</v>
      </c>
    </row>
    <row r="14" spans="1:6" s="67" customFormat="1" ht="32.25" customHeight="1">
      <c r="A14" s="63">
        <v>208000</v>
      </c>
      <c r="B14" s="64" t="s">
        <v>403</v>
      </c>
      <c r="C14" s="70">
        <f>D14+E14</f>
        <v>2125533</v>
      </c>
      <c r="D14" s="66">
        <v>-2960302</v>
      </c>
      <c r="E14" s="66">
        <v>5085835</v>
      </c>
      <c r="F14" s="66">
        <v>5083738</v>
      </c>
    </row>
    <row r="15" spans="1:6" s="67" customFormat="1" ht="32.25" customHeight="1">
      <c r="A15" s="68">
        <v>208100</v>
      </c>
      <c r="B15" s="69" t="s">
        <v>404</v>
      </c>
      <c r="C15" s="70">
        <f>D15+E15</f>
        <v>2125533</v>
      </c>
      <c r="D15" s="70">
        <v>1752356</v>
      </c>
      <c r="E15" s="70">
        <v>373177</v>
      </c>
      <c r="F15" s="530">
        <v>371080</v>
      </c>
    </row>
    <row r="16" spans="1:6" s="67" customFormat="1" ht="57" customHeight="1">
      <c r="A16" s="68">
        <v>208400</v>
      </c>
      <c r="B16" s="69" t="s">
        <v>405</v>
      </c>
      <c r="C16" s="70">
        <f>D16+E16</f>
        <v>0</v>
      </c>
      <c r="D16" s="70">
        <v>-4712658</v>
      </c>
      <c r="E16" s="70">
        <v>4712658</v>
      </c>
      <c r="F16" s="530">
        <v>4712658</v>
      </c>
    </row>
    <row r="17" spans="1:6" ht="18.75">
      <c r="A17" s="63"/>
      <c r="B17" s="64" t="s">
        <v>406</v>
      </c>
      <c r="C17" s="70">
        <f aca="true" t="shared" si="0" ref="C17:C22">D17+E17</f>
        <v>2125533</v>
      </c>
      <c r="D17" s="66">
        <v>-2960302</v>
      </c>
      <c r="E17" s="66">
        <v>5085835</v>
      </c>
      <c r="F17" s="66">
        <v>5083738</v>
      </c>
    </row>
    <row r="18" spans="1:6" ht="37.5">
      <c r="A18" s="63">
        <v>600000</v>
      </c>
      <c r="B18" s="64" t="s">
        <v>407</v>
      </c>
      <c r="C18" s="70">
        <f t="shared" si="0"/>
        <v>2125533</v>
      </c>
      <c r="D18" s="66">
        <v>-2960302</v>
      </c>
      <c r="E18" s="66">
        <v>5085835</v>
      </c>
      <c r="F18" s="66">
        <v>5083738</v>
      </c>
    </row>
    <row r="19" spans="1:6" ht="24" customHeight="1">
      <c r="A19" s="63">
        <v>602000</v>
      </c>
      <c r="B19" s="64" t="s">
        <v>408</v>
      </c>
      <c r="C19" s="70">
        <f t="shared" si="0"/>
        <v>2125533</v>
      </c>
      <c r="D19" s="66">
        <v>-2960302</v>
      </c>
      <c r="E19" s="66">
        <v>5085835</v>
      </c>
      <c r="F19" s="66">
        <v>5083738</v>
      </c>
    </row>
    <row r="20" spans="1:6" ht="18.75">
      <c r="A20" s="68">
        <v>602100</v>
      </c>
      <c r="B20" s="69" t="s">
        <v>404</v>
      </c>
      <c r="C20" s="70">
        <f t="shared" si="0"/>
        <v>2125533</v>
      </c>
      <c r="D20" s="70">
        <v>1752356</v>
      </c>
      <c r="E20" s="70">
        <v>373177</v>
      </c>
      <c r="F20" s="529">
        <v>371080</v>
      </c>
    </row>
    <row r="21" spans="1:6" ht="56.25">
      <c r="A21" s="71">
        <v>602400</v>
      </c>
      <c r="B21" s="69" t="s">
        <v>405</v>
      </c>
      <c r="C21" s="70">
        <f t="shared" si="0"/>
        <v>0</v>
      </c>
      <c r="D21" s="70">
        <v>-4712658</v>
      </c>
      <c r="E21" s="70">
        <v>4712658</v>
      </c>
      <c r="F21" s="529">
        <v>4712658</v>
      </c>
    </row>
    <row r="22" spans="1:6" ht="18.75" customHeight="1">
      <c r="A22" s="626" t="s">
        <v>409</v>
      </c>
      <c r="B22" s="627"/>
      <c r="C22" s="70">
        <f t="shared" si="0"/>
        <v>2125533</v>
      </c>
      <c r="D22" s="66">
        <v>-2960302</v>
      </c>
      <c r="E22" s="66">
        <v>5085835</v>
      </c>
      <c r="F22" s="66">
        <v>5083738</v>
      </c>
    </row>
    <row r="25" spans="2:5" ht="18.75">
      <c r="B25" s="72" t="s">
        <v>410</v>
      </c>
      <c r="C25" s="72"/>
      <c r="D25" s="72"/>
      <c r="E25" s="72" t="s">
        <v>67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2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0" t="s">
        <v>631</v>
      </c>
      <c r="P1" s="630"/>
      <c r="Q1" s="63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2"/>
      <c r="O2" s="632"/>
      <c r="P2" s="632"/>
      <c r="Q2" s="632"/>
    </row>
    <row r="3" spans="1:17" ht="49.5" customHeight="1">
      <c r="A3" s="77"/>
      <c r="B3" s="633" t="s">
        <v>205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78" t="s">
        <v>411</v>
      </c>
    </row>
    <row r="4" spans="1:17" ht="72" customHeight="1">
      <c r="A4" s="635"/>
      <c r="B4" s="636" t="s">
        <v>176</v>
      </c>
      <c r="C4" s="636" t="s">
        <v>585</v>
      </c>
      <c r="D4" s="637" t="s">
        <v>597</v>
      </c>
      <c r="E4" s="640" t="s">
        <v>584</v>
      </c>
      <c r="F4" s="631" t="s">
        <v>248</v>
      </c>
      <c r="G4" s="631"/>
      <c r="H4" s="631"/>
      <c r="I4" s="631"/>
      <c r="J4" s="631"/>
      <c r="K4" s="631" t="s">
        <v>412</v>
      </c>
      <c r="L4" s="631"/>
      <c r="M4" s="631"/>
      <c r="N4" s="631"/>
      <c r="O4" s="631"/>
      <c r="P4" s="631"/>
      <c r="Q4" s="634" t="s">
        <v>359</v>
      </c>
    </row>
    <row r="5" spans="1:17" ht="21" customHeight="1">
      <c r="A5" s="635"/>
      <c r="B5" s="636"/>
      <c r="C5" s="636"/>
      <c r="D5" s="638"/>
      <c r="E5" s="640"/>
      <c r="F5" s="631" t="s">
        <v>587</v>
      </c>
      <c r="G5" s="631" t="s">
        <v>413</v>
      </c>
      <c r="H5" s="634" t="s">
        <v>414</v>
      </c>
      <c r="I5" s="634"/>
      <c r="J5" s="634" t="s">
        <v>415</v>
      </c>
      <c r="K5" s="631" t="s">
        <v>587</v>
      </c>
      <c r="L5" s="641" t="s">
        <v>589</v>
      </c>
      <c r="M5" s="631" t="s">
        <v>413</v>
      </c>
      <c r="N5" s="634" t="s">
        <v>414</v>
      </c>
      <c r="O5" s="634"/>
      <c r="P5" s="634" t="s">
        <v>415</v>
      </c>
      <c r="Q5" s="634"/>
    </row>
    <row r="6" spans="1:17" ht="92.25" customHeight="1">
      <c r="A6" s="635"/>
      <c r="B6" s="636"/>
      <c r="C6" s="636"/>
      <c r="D6" s="639"/>
      <c r="E6" s="640"/>
      <c r="F6" s="631"/>
      <c r="G6" s="631"/>
      <c r="H6" s="79" t="s">
        <v>416</v>
      </c>
      <c r="I6" s="79" t="s">
        <v>417</v>
      </c>
      <c r="J6" s="634"/>
      <c r="K6" s="631"/>
      <c r="L6" s="642"/>
      <c r="M6" s="631"/>
      <c r="N6" s="79" t="s">
        <v>416</v>
      </c>
      <c r="O6" s="79" t="s">
        <v>417</v>
      </c>
      <c r="P6" s="634"/>
      <c r="Q6" s="634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419</v>
      </c>
      <c r="C8" s="197"/>
      <c r="D8" s="197"/>
      <c r="E8" s="198" t="s">
        <v>418</v>
      </c>
      <c r="F8" s="199">
        <f>F9</f>
        <v>18663700</v>
      </c>
      <c r="G8" s="199">
        <f aca="true" t="shared" si="0" ref="G8:P8">G9</f>
        <v>19392700</v>
      </c>
      <c r="H8" s="199">
        <f t="shared" si="0"/>
        <v>9689320</v>
      </c>
      <c r="I8" s="199">
        <f t="shared" si="0"/>
        <v>784100</v>
      </c>
      <c r="J8" s="199">
        <f t="shared" si="0"/>
        <v>0</v>
      </c>
      <c r="K8" s="199">
        <f t="shared" si="0"/>
        <v>2929595.51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40797</v>
      </c>
      <c r="Q8" s="85">
        <f aca="true" t="shared" si="1" ref="Q8:Q52">F8+K8</f>
        <v>21593295.509999998</v>
      </c>
    </row>
    <row r="9" spans="1:17" s="91" customFormat="1" ht="19.5" customHeight="1">
      <c r="A9" s="87"/>
      <c r="B9" s="200" t="s">
        <v>177</v>
      </c>
      <c r="C9" s="200"/>
      <c r="D9" s="200"/>
      <c r="E9" s="213" t="s">
        <v>418</v>
      </c>
      <c r="F9" s="201">
        <f>F10+F13+F20+F25+F33+F38+F40+F42</f>
        <v>18663700</v>
      </c>
      <c r="G9" s="201">
        <f>G10+G13+G20+G25+G33+G38+G40+G42</f>
        <v>19392700</v>
      </c>
      <c r="H9" s="201">
        <f>H10+H13+H20+H25+H33+H38+H40+H42</f>
        <v>9689320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2929595.51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40797</v>
      </c>
      <c r="Q9" s="196">
        <f t="shared" si="1"/>
        <v>21593295.509999998</v>
      </c>
    </row>
    <row r="10" spans="1:17" s="91" customFormat="1" ht="19.5" customHeight="1">
      <c r="A10" s="87"/>
      <c r="B10" s="193" t="s">
        <v>161</v>
      </c>
      <c r="C10" s="88" t="s">
        <v>162</v>
      </c>
      <c r="D10" s="209" t="s">
        <v>161</v>
      </c>
      <c r="E10" s="89" t="s">
        <v>77</v>
      </c>
      <c r="F10" s="90">
        <f>F11+F12</f>
        <v>10277424</v>
      </c>
      <c r="G10" s="90">
        <f aca="true" t="shared" si="3" ref="G10:P10">G11+G12</f>
        <v>11006424</v>
      </c>
      <c r="H10" s="90">
        <f t="shared" si="3"/>
        <v>7000000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10540244</v>
      </c>
    </row>
    <row r="11" spans="1:21" ht="100.5" customHeight="1">
      <c r="A11" s="92"/>
      <c r="B11" s="93" t="s">
        <v>567</v>
      </c>
      <c r="C11" s="93" t="s">
        <v>570</v>
      </c>
      <c r="D11" s="93" t="s">
        <v>420</v>
      </c>
      <c r="E11" s="202" t="s">
        <v>336</v>
      </c>
      <c r="F11" s="90">
        <v>10192424</v>
      </c>
      <c r="G11" s="432">
        <v>10921424</v>
      </c>
      <c r="H11" s="433">
        <v>7000000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10256244</v>
      </c>
      <c r="S11" s="300">
        <f>F10+F46+F75+F114+F126</f>
        <v>16168924</v>
      </c>
      <c r="T11" s="300">
        <f>H11+H47+H76+H115+H127</f>
        <v>11636630</v>
      </c>
      <c r="U11" s="300">
        <f>I11+I76+I127</f>
        <v>309100</v>
      </c>
    </row>
    <row r="12" spans="1:19" ht="30" customHeight="1">
      <c r="A12" s="92"/>
      <c r="B12" s="93" t="s">
        <v>536</v>
      </c>
      <c r="C12" s="341" t="s">
        <v>63</v>
      </c>
      <c r="D12" s="93" t="s">
        <v>429</v>
      </c>
      <c r="E12" s="202" t="s">
        <v>537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161</v>
      </c>
      <c r="C13" s="430" t="s">
        <v>89</v>
      </c>
      <c r="D13" s="431" t="s">
        <v>161</v>
      </c>
      <c r="E13" s="313" t="s">
        <v>88</v>
      </c>
      <c r="F13" s="90">
        <f>F16+F18+F15</f>
        <v>2724000</v>
      </c>
      <c r="G13" s="90">
        <f>G16+G18+G15</f>
        <v>2724000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2737000</v>
      </c>
      <c r="S13" s="95"/>
    </row>
    <row r="14" spans="1:19" ht="77.25" customHeight="1">
      <c r="A14" s="92"/>
      <c r="B14" s="597" t="s">
        <v>434</v>
      </c>
      <c r="C14" s="520" t="s">
        <v>433</v>
      </c>
      <c r="D14" s="316" t="s">
        <v>161</v>
      </c>
      <c r="E14" s="318" t="s">
        <v>435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579</v>
      </c>
      <c r="C15" s="224" t="s">
        <v>580</v>
      </c>
      <c r="D15" s="224" t="s">
        <v>97</v>
      </c>
      <c r="E15" s="318" t="s">
        <v>592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178</v>
      </c>
      <c r="C16" s="315" t="s">
        <v>174</v>
      </c>
      <c r="D16" s="316" t="s">
        <v>161</v>
      </c>
      <c r="E16" s="317" t="s">
        <v>179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181</v>
      </c>
      <c r="C17" s="224" t="s">
        <v>175</v>
      </c>
      <c r="D17" s="224" t="s">
        <v>554</v>
      </c>
      <c r="E17" s="203" t="s">
        <v>180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493</v>
      </c>
      <c r="C18" s="224" t="s">
        <v>494</v>
      </c>
      <c r="D18" s="316" t="s">
        <v>161</v>
      </c>
      <c r="E18" s="203" t="s">
        <v>443</v>
      </c>
      <c r="F18" s="97">
        <f>F19</f>
        <v>746000</v>
      </c>
      <c r="G18" s="97">
        <f aca="true" t="shared" si="6" ref="G18:P18">G19</f>
        <v>746000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746000</v>
      </c>
    </row>
    <row r="19" spans="1:17" ht="42" customHeight="1">
      <c r="A19" s="92"/>
      <c r="B19" s="227" t="s">
        <v>495</v>
      </c>
      <c r="C19" s="224" t="s">
        <v>496</v>
      </c>
      <c r="D19" s="316">
        <v>1090</v>
      </c>
      <c r="E19" s="203" t="s">
        <v>497</v>
      </c>
      <c r="F19" s="97">
        <v>746000</v>
      </c>
      <c r="G19" s="98">
        <v>746000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746000</v>
      </c>
    </row>
    <row r="20" spans="1:17" ht="25.5" customHeight="1">
      <c r="A20" s="92"/>
      <c r="B20" s="209" t="s">
        <v>161</v>
      </c>
      <c r="C20" s="329" t="s">
        <v>90</v>
      </c>
      <c r="D20" s="193" t="s">
        <v>161</v>
      </c>
      <c r="E20" s="330" t="s">
        <v>91</v>
      </c>
      <c r="F20" s="97">
        <f>F22+F21+F27</f>
        <v>4338700</v>
      </c>
      <c r="G20" s="97">
        <f aca="true" t="shared" si="7" ref="G20:P20">G22+G21+G27</f>
        <v>4338700</v>
      </c>
      <c r="H20" s="97">
        <f t="shared" si="7"/>
        <v>1204420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4417600</v>
      </c>
    </row>
    <row r="21" spans="1:17" ht="78" customHeight="1">
      <c r="A21" s="92"/>
      <c r="B21" s="333" t="s">
        <v>164</v>
      </c>
      <c r="C21" s="224" t="s">
        <v>163</v>
      </c>
      <c r="D21" s="345" t="s">
        <v>423</v>
      </c>
      <c r="E21" s="203" t="s">
        <v>165</v>
      </c>
      <c r="F21" s="97">
        <v>150000</v>
      </c>
      <c r="G21" s="98">
        <v>150000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150000</v>
      </c>
    </row>
    <row r="22" spans="1:17" ht="18.75">
      <c r="A22" s="92"/>
      <c r="B22" s="227" t="s">
        <v>516</v>
      </c>
      <c r="C22" s="224" t="s">
        <v>337</v>
      </c>
      <c r="D22" s="224" t="s">
        <v>423</v>
      </c>
      <c r="E22" s="103" t="s">
        <v>517</v>
      </c>
      <c r="F22" s="97">
        <v>4088700</v>
      </c>
      <c r="G22" s="98">
        <v>4088700</v>
      </c>
      <c r="H22" s="98">
        <v>1204420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421</v>
      </c>
      <c r="D23" s="306"/>
      <c r="E23" s="307" t="s">
        <v>422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424</v>
      </c>
      <c r="D24" s="308"/>
      <c r="E24" s="309" t="s">
        <v>425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161</v>
      </c>
      <c r="C25" s="329" t="s">
        <v>518</v>
      </c>
      <c r="D25" s="209" t="s">
        <v>161</v>
      </c>
      <c r="E25" s="331" t="s">
        <v>519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538</v>
      </c>
      <c r="C26" s="224" t="s">
        <v>539</v>
      </c>
      <c r="D26" s="224" t="s">
        <v>424</v>
      </c>
      <c r="E26" s="103" t="s">
        <v>540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290</v>
      </c>
      <c r="C27" s="224" t="s">
        <v>291</v>
      </c>
      <c r="D27" s="348" t="s">
        <v>161</v>
      </c>
      <c r="E27" s="103" t="s">
        <v>292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286</v>
      </c>
      <c r="C28" s="224" t="s">
        <v>287</v>
      </c>
      <c r="D28" s="224" t="s">
        <v>288</v>
      </c>
      <c r="E28" s="103" t="s">
        <v>289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161</v>
      </c>
      <c r="C29" s="329" t="s">
        <v>518</v>
      </c>
      <c r="D29" s="209" t="s">
        <v>161</v>
      </c>
      <c r="E29" s="331" t="s">
        <v>519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199</v>
      </c>
      <c r="C30" s="224" t="s">
        <v>200</v>
      </c>
      <c r="D30" s="224" t="s">
        <v>198</v>
      </c>
      <c r="E30" s="103" t="s">
        <v>201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472</v>
      </c>
      <c r="C31" s="224" t="s">
        <v>473</v>
      </c>
      <c r="D31" s="224" t="s">
        <v>198</v>
      </c>
      <c r="E31" s="103" t="s">
        <v>474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128</v>
      </c>
      <c r="C32" s="224" t="s">
        <v>129</v>
      </c>
      <c r="D32" s="224" t="s">
        <v>198</v>
      </c>
      <c r="E32" s="103" t="s">
        <v>130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161</v>
      </c>
      <c r="C33" s="329" t="s">
        <v>78</v>
      </c>
      <c r="D33" s="332" t="s">
        <v>161</v>
      </c>
      <c r="E33" s="34" t="s">
        <v>520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522</v>
      </c>
      <c r="C34" s="221" t="s">
        <v>521</v>
      </c>
      <c r="D34" s="316" t="s">
        <v>161</v>
      </c>
      <c r="E34" s="318" t="s">
        <v>523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524</v>
      </c>
      <c r="C35" s="335" t="s">
        <v>525</v>
      </c>
      <c r="D35" s="335" t="s">
        <v>182</v>
      </c>
      <c r="E35" s="336" t="s">
        <v>183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317</v>
      </c>
      <c r="C36" s="335" t="s">
        <v>318</v>
      </c>
      <c r="D36" s="348" t="s">
        <v>161</v>
      </c>
      <c r="E36" s="336" t="s">
        <v>319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313</v>
      </c>
      <c r="C37" s="221" t="s">
        <v>314</v>
      </c>
      <c r="D37" s="338" t="s">
        <v>426</v>
      </c>
      <c r="E37" s="103" t="s">
        <v>315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161</v>
      </c>
      <c r="C38" s="339" t="s">
        <v>526</v>
      </c>
      <c r="D38" s="209" t="s">
        <v>161</v>
      </c>
      <c r="E38" s="34" t="s">
        <v>527</v>
      </c>
      <c r="F38" s="97">
        <f>F39</f>
        <v>20000</v>
      </c>
      <c r="G38" s="97">
        <f aca="true" t="shared" si="13" ref="G38:P38">G39</f>
        <v>20000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20000</v>
      </c>
    </row>
    <row r="39" spans="1:17" ht="42" customHeight="1">
      <c r="A39" s="92"/>
      <c r="B39" s="337" t="s">
        <v>528</v>
      </c>
      <c r="C39" s="221" t="s">
        <v>529</v>
      </c>
      <c r="D39" s="338" t="s">
        <v>427</v>
      </c>
      <c r="E39" s="103" t="s">
        <v>184</v>
      </c>
      <c r="F39" s="97">
        <v>20000</v>
      </c>
      <c r="G39" s="98">
        <v>20000</v>
      </c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20000</v>
      </c>
    </row>
    <row r="40" spans="1:17" ht="62.25" customHeight="1">
      <c r="A40" s="92"/>
      <c r="B40" s="209" t="s">
        <v>161</v>
      </c>
      <c r="C40" s="339" t="s">
        <v>530</v>
      </c>
      <c r="D40" s="209" t="s">
        <v>161</v>
      </c>
      <c r="E40" s="34" t="s">
        <v>531</v>
      </c>
      <c r="F40" s="97">
        <f>F41</f>
        <v>50000</v>
      </c>
      <c r="G40" s="97">
        <f aca="true" t="shared" si="14" ref="G40:P40">G41</f>
        <v>50000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50000</v>
      </c>
    </row>
    <row r="41" spans="1:17" ht="60" customHeight="1">
      <c r="A41" s="92"/>
      <c r="B41" s="337" t="s">
        <v>532</v>
      </c>
      <c r="C41" s="93" t="s">
        <v>533</v>
      </c>
      <c r="D41" s="93" t="s">
        <v>428</v>
      </c>
      <c r="E41" s="340" t="s">
        <v>534</v>
      </c>
      <c r="F41" s="97">
        <v>50000</v>
      </c>
      <c r="G41" s="98">
        <v>50000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50000</v>
      </c>
    </row>
    <row r="42" spans="1:17" s="91" customFormat="1" ht="44.25" customHeight="1">
      <c r="A42" s="87"/>
      <c r="B42" s="209" t="s">
        <v>161</v>
      </c>
      <c r="C42" s="342" t="s">
        <v>545</v>
      </c>
      <c r="D42" s="209" t="s">
        <v>161</v>
      </c>
      <c r="E42" s="343" t="s">
        <v>546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40797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40797</v>
      </c>
      <c r="Q42" s="85">
        <f t="shared" si="1"/>
        <v>40797</v>
      </c>
    </row>
    <row r="43" spans="1:17" ht="42.75" customHeight="1">
      <c r="A43" s="92"/>
      <c r="B43" s="93" t="s">
        <v>542</v>
      </c>
      <c r="C43" s="93" t="s">
        <v>543</v>
      </c>
      <c r="D43" s="93" t="s">
        <v>185</v>
      </c>
      <c r="E43" s="202" t="s">
        <v>544</v>
      </c>
      <c r="F43" s="90"/>
      <c r="G43" s="94"/>
      <c r="H43" s="94"/>
      <c r="I43" s="94"/>
      <c r="J43" s="94"/>
      <c r="K43" s="90">
        <v>40797</v>
      </c>
      <c r="L43" s="90"/>
      <c r="M43" s="94"/>
      <c r="N43" s="94"/>
      <c r="O43" s="94"/>
      <c r="P43" s="94">
        <v>40797</v>
      </c>
      <c r="Q43" s="85">
        <f t="shared" si="1"/>
        <v>40797</v>
      </c>
    </row>
    <row r="44" spans="1:17" ht="61.5" customHeight="1">
      <c r="A44" s="105"/>
      <c r="B44" s="205" t="s">
        <v>565</v>
      </c>
      <c r="C44" s="205"/>
      <c r="D44" s="205"/>
      <c r="E44" s="198" t="s">
        <v>550</v>
      </c>
      <c r="F44" s="206">
        <f>F45</f>
        <v>39400466</v>
      </c>
      <c r="G44" s="206">
        <f aca="true" t="shared" si="16" ref="G44:P44">G45</f>
        <v>39400466</v>
      </c>
      <c r="H44" s="206">
        <f t="shared" si="16"/>
        <v>24794761</v>
      </c>
      <c r="I44" s="206">
        <f t="shared" si="16"/>
        <v>5119505</v>
      </c>
      <c r="J44" s="206">
        <f t="shared" si="16"/>
        <v>0</v>
      </c>
      <c r="K44" s="206">
        <f t="shared" si="16"/>
        <v>2199055.63</v>
      </c>
      <c r="L44" s="206">
        <f t="shared" si="16"/>
        <v>1372055.63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41599521.63</v>
      </c>
    </row>
    <row r="45" spans="1:17" ht="55.5" customHeight="1">
      <c r="A45" s="92"/>
      <c r="B45" s="200" t="s">
        <v>566</v>
      </c>
      <c r="C45" s="200"/>
      <c r="D45" s="200"/>
      <c r="E45" s="208" t="s">
        <v>550</v>
      </c>
      <c r="F45" s="212">
        <f aca="true" t="shared" si="17" ref="F45:P45">F46+F48+F59+F63+F68</f>
        <v>39400466</v>
      </c>
      <c r="G45" s="212">
        <f t="shared" si="17"/>
        <v>39400466</v>
      </c>
      <c r="H45" s="212">
        <f t="shared" si="17"/>
        <v>24794761</v>
      </c>
      <c r="I45" s="212">
        <f t="shared" si="17"/>
        <v>5119505</v>
      </c>
      <c r="J45" s="212">
        <f t="shared" si="17"/>
        <v>0</v>
      </c>
      <c r="K45" s="212">
        <f t="shared" si="17"/>
        <v>2199055.63</v>
      </c>
      <c r="L45" s="212">
        <f t="shared" si="17"/>
        <v>1372055.63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41599521.63</v>
      </c>
    </row>
    <row r="46" spans="1:17" ht="34.5" customHeight="1">
      <c r="A46" s="92"/>
      <c r="B46" s="193" t="s">
        <v>161</v>
      </c>
      <c r="C46" s="88" t="s">
        <v>162</v>
      </c>
      <c r="D46" s="193" t="s">
        <v>161</v>
      </c>
      <c r="E46" s="89" t="s">
        <v>77</v>
      </c>
      <c r="F46" s="106">
        <f>F47</f>
        <v>440000</v>
      </c>
      <c r="G46" s="106">
        <f aca="true" t="shared" si="18" ref="G46:P46">G47</f>
        <v>440000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440000</v>
      </c>
    </row>
    <row r="47" spans="1:17" ht="66" customHeight="1">
      <c r="A47" s="92"/>
      <c r="B47" s="93" t="s">
        <v>568</v>
      </c>
      <c r="C47" s="93" t="s">
        <v>569</v>
      </c>
      <c r="D47" s="93" t="s">
        <v>420</v>
      </c>
      <c r="E47" s="202" t="s">
        <v>571</v>
      </c>
      <c r="F47" s="106">
        <v>440000</v>
      </c>
      <c r="G47" s="99">
        <v>440000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440000</v>
      </c>
    </row>
    <row r="48" spans="1:17" ht="27" customHeight="1">
      <c r="A48" s="92"/>
      <c r="B48" s="193" t="s">
        <v>161</v>
      </c>
      <c r="C48" s="88" t="s">
        <v>95</v>
      </c>
      <c r="D48" s="193" t="s">
        <v>161</v>
      </c>
      <c r="E48" s="89" t="s">
        <v>96</v>
      </c>
      <c r="F48" s="106">
        <f>F49+F50+F54+F55+F56</f>
        <v>36932141</v>
      </c>
      <c r="G48" s="106">
        <f>G49+G50+G54+G55+G56</f>
        <v>36932141</v>
      </c>
      <c r="H48" s="106">
        <f>H49+H50+H54+H55+H56</f>
        <v>23348631</v>
      </c>
      <c r="I48" s="106">
        <f>I49+I50+I54+I55+I56</f>
        <v>4819307</v>
      </c>
      <c r="J48" s="106">
        <f>J49+J50+J54+J55+J56</f>
        <v>0</v>
      </c>
      <c r="K48" s="106">
        <f aca="true" t="shared" si="19" ref="K48:P48">K49+K50+K54+K55+K56+K71</f>
        <v>2199055.63</v>
      </c>
      <c r="L48" s="106">
        <f t="shared" si="19"/>
        <v>1372055.63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39131196.63</v>
      </c>
    </row>
    <row r="49" spans="1:17" ht="33.75" customHeight="1">
      <c r="A49" s="92"/>
      <c r="B49" s="224" t="s">
        <v>48</v>
      </c>
      <c r="C49" s="224" t="s">
        <v>560</v>
      </c>
      <c r="D49" s="224" t="s">
        <v>551</v>
      </c>
      <c r="E49" s="103" t="s">
        <v>49</v>
      </c>
      <c r="F49" s="97">
        <v>6097700</v>
      </c>
      <c r="G49" s="98">
        <v>6097700</v>
      </c>
      <c r="H49" s="98">
        <v>3623300</v>
      </c>
      <c r="I49" s="98">
        <v>916417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6397700</v>
      </c>
    </row>
    <row r="50" spans="1:17" ht="96" customHeight="1">
      <c r="A50" s="92"/>
      <c r="B50" s="224" t="s">
        <v>50</v>
      </c>
      <c r="C50" s="224" t="s">
        <v>97</v>
      </c>
      <c r="D50" s="224" t="s">
        <v>552</v>
      </c>
      <c r="E50" s="103" t="s">
        <v>188</v>
      </c>
      <c r="F50" s="97">
        <v>26090301</v>
      </c>
      <c r="G50" s="98">
        <v>26090301</v>
      </c>
      <c r="H50" s="608">
        <v>16259611</v>
      </c>
      <c r="I50" s="98">
        <v>3684766</v>
      </c>
      <c r="J50" s="107"/>
      <c r="K50" s="97">
        <v>1418835</v>
      </c>
      <c r="L50" s="97">
        <v>936835</v>
      </c>
      <c r="M50" s="98">
        <v>482000</v>
      </c>
      <c r="N50" s="108"/>
      <c r="O50" s="108"/>
      <c r="P50" s="98"/>
      <c r="Q50" s="85">
        <f t="shared" si="1"/>
        <v>27509136</v>
      </c>
    </row>
    <row r="51" spans="1:17" ht="132.75" customHeight="1">
      <c r="A51" s="92"/>
      <c r="B51" s="312" t="s">
        <v>50</v>
      </c>
      <c r="C51" s="312" t="s">
        <v>97</v>
      </c>
      <c r="D51" s="312" t="s">
        <v>552</v>
      </c>
      <c r="E51" s="109" t="s">
        <v>189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50</v>
      </c>
      <c r="C52" s="312" t="s">
        <v>97</v>
      </c>
      <c r="D52" s="312" t="s">
        <v>552</v>
      </c>
      <c r="E52" s="109" t="s">
        <v>35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45669</v>
      </c>
      <c r="L52" s="550">
        <v>45669</v>
      </c>
      <c r="M52" s="98"/>
      <c r="N52" s="108"/>
      <c r="O52" s="108"/>
      <c r="P52" s="100"/>
      <c r="Q52" s="85">
        <f t="shared" si="1"/>
        <v>371700</v>
      </c>
    </row>
    <row r="53" spans="1:17" ht="194.25" customHeight="1">
      <c r="A53" s="92"/>
      <c r="B53" s="312" t="s">
        <v>50</v>
      </c>
      <c r="C53" s="312" t="s">
        <v>97</v>
      </c>
      <c r="D53" s="312" t="s">
        <v>552</v>
      </c>
      <c r="E53" s="109" t="s">
        <v>38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51</v>
      </c>
      <c r="C54" s="224" t="s">
        <v>173</v>
      </c>
      <c r="D54" s="224" t="s">
        <v>563</v>
      </c>
      <c r="E54" s="203" t="s">
        <v>213</v>
      </c>
      <c r="F54" s="97">
        <v>2862700</v>
      </c>
      <c r="G54" s="98">
        <v>2862700</v>
      </c>
      <c r="H54" s="98">
        <v>2033400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2926000</v>
      </c>
    </row>
    <row r="55" spans="1:17" ht="44.25" customHeight="1">
      <c r="A55" s="92"/>
      <c r="B55" s="224" t="s">
        <v>52</v>
      </c>
      <c r="C55" s="224" t="s">
        <v>55</v>
      </c>
      <c r="D55" s="224" t="s">
        <v>553</v>
      </c>
      <c r="E55" s="203" t="s">
        <v>53</v>
      </c>
      <c r="F55" s="97">
        <v>324100</v>
      </c>
      <c r="G55" s="98">
        <v>324100</v>
      </c>
      <c r="H55" s="98">
        <v>252800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324100</v>
      </c>
    </row>
    <row r="56" spans="1:17" s="113" customFormat="1" ht="41.25" customHeight="1">
      <c r="A56" s="111"/>
      <c r="B56" s="227" t="s">
        <v>54</v>
      </c>
      <c r="C56" s="227" t="s">
        <v>56</v>
      </c>
      <c r="D56" s="224" t="s">
        <v>161</v>
      </c>
      <c r="E56" s="211" t="s">
        <v>57</v>
      </c>
      <c r="F56" s="97">
        <f>F57+F58</f>
        <v>1557340</v>
      </c>
      <c r="G56" s="97">
        <f aca="true" t="shared" si="21" ref="G56:P56">G57+G58</f>
        <v>1557340</v>
      </c>
      <c r="H56" s="97">
        <f t="shared" si="21"/>
        <v>1179520</v>
      </c>
      <c r="I56" s="97">
        <f t="shared" si="21"/>
        <v>71330</v>
      </c>
      <c r="J56" s="97">
        <f t="shared" si="21"/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387</v>
      </c>
      <c r="C57" s="344" t="s">
        <v>386</v>
      </c>
      <c r="D57" s="227" t="s">
        <v>553</v>
      </c>
      <c r="E57" s="318" t="s">
        <v>388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190</v>
      </c>
      <c r="C58" s="344" t="s">
        <v>191</v>
      </c>
      <c r="D58" s="227" t="s">
        <v>553</v>
      </c>
      <c r="E58" s="318" t="s">
        <v>193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161</v>
      </c>
      <c r="C59" s="210" t="s">
        <v>89</v>
      </c>
      <c r="D59" s="209" t="s">
        <v>161</v>
      </c>
      <c r="E59" s="326" t="s">
        <v>88</v>
      </c>
      <c r="F59" s="97">
        <f>F60+F62</f>
        <v>128500</v>
      </c>
      <c r="G59" s="97">
        <f aca="true" t="shared" si="22" ref="G59:P59">G60+G62</f>
        <v>128500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128500</v>
      </c>
    </row>
    <row r="60" spans="1:17" ht="42.75" customHeight="1">
      <c r="A60" s="92"/>
      <c r="B60" s="227" t="s">
        <v>436</v>
      </c>
      <c r="C60" s="224" t="s">
        <v>156</v>
      </c>
      <c r="D60" s="224" t="s">
        <v>161</v>
      </c>
      <c r="E60" s="203" t="s">
        <v>437</v>
      </c>
      <c r="F60" s="97">
        <f>F61</f>
        <v>68500</v>
      </c>
      <c r="G60" s="97">
        <f aca="true" t="shared" si="23" ref="G60:P60">G61</f>
        <v>68500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68500</v>
      </c>
    </row>
    <row r="61" spans="1:17" ht="59.25" customHeight="1">
      <c r="A61" s="92"/>
      <c r="B61" s="227" t="s">
        <v>438</v>
      </c>
      <c r="C61" s="224" t="s">
        <v>439</v>
      </c>
      <c r="D61" s="224" t="s">
        <v>554</v>
      </c>
      <c r="E61" s="318" t="s">
        <v>440</v>
      </c>
      <c r="F61" s="97">
        <v>68500</v>
      </c>
      <c r="G61" s="98">
        <v>68500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68500</v>
      </c>
    </row>
    <row r="62" spans="1:18" ht="94.5" customHeight="1">
      <c r="A62" s="92"/>
      <c r="B62" s="319" t="s">
        <v>441</v>
      </c>
      <c r="C62" s="319" t="s">
        <v>98</v>
      </c>
      <c r="D62" s="319" t="s">
        <v>554</v>
      </c>
      <c r="E62" s="320" t="s">
        <v>225</v>
      </c>
      <c r="F62" s="97">
        <v>60000</v>
      </c>
      <c r="G62" s="434">
        <v>60000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60000</v>
      </c>
      <c r="R62" s="115"/>
    </row>
    <row r="63" spans="1:18" ht="30" customHeight="1">
      <c r="A63" s="92"/>
      <c r="B63" s="193" t="s">
        <v>161</v>
      </c>
      <c r="C63" s="88" t="s">
        <v>102</v>
      </c>
      <c r="D63" s="193" t="s">
        <v>161</v>
      </c>
      <c r="E63" s="89" t="s">
        <v>108</v>
      </c>
      <c r="F63" s="97">
        <f>F64+F66</f>
        <v>1899825</v>
      </c>
      <c r="G63" s="97">
        <f aca="true" t="shared" si="24" ref="G63:P63">G64+G66</f>
        <v>1899825</v>
      </c>
      <c r="H63" s="97">
        <f t="shared" si="24"/>
        <v>1102600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1899825</v>
      </c>
      <c r="R63" s="115"/>
    </row>
    <row r="64" spans="1:17" ht="27" customHeight="1">
      <c r="A64" s="92"/>
      <c r="B64" s="315" t="s">
        <v>512</v>
      </c>
      <c r="C64" s="315" t="s">
        <v>100</v>
      </c>
      <c r="D64" s="316" t="s">
        <v>161</v>
      </c>
      <c r="E64" s="317" t="s">
        <v>226</v>
      </c>
      <c r="F64" s="97">
        <f>F65</f>
        <v>100000</v>
      </c>
      <c r="G64" s="97">
        <f aca="true" t="shared" si="25" ref="G64:P64">G65</f>
        <v>100000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100000</v>
      </c>
    </row>
    <row r="65" spans="1:17" s="86" customFormat="1" ht="37.5">
      <c r="A65" s="116"/>
      <c r="B65" s="224" t="s">
        <v>513</v>
      </c>
      <c r="C65" s="224" t="s">
        <v>101</v>
      </c>
      <c r="D65" s="224" t="s">
        <v>555</v>
      </c>
      <c r="E65" s="203" t="s">
        <v>227</v>
      </c>
      <c r="F65" s="97">
        <v>100000</v>
      </c>
      <c r="G65" s="98">
        <v>100000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100000</v>
      </c>
    </row>
    <row r="66" spans="1:17" s="86" customFormat="1" ht="36.75" customHeight="1">
      <c r="A66" s="116"/>
      <c r="B66" s="224" t="s">
        <v>514</v>
      </c>
      <c r="C66" s="224" t="s">
        <v>74</v>
      </c>
      <c r="D66" s="316" t="s">
        <v>161</v>
      </c>
      <c r="E66" s="318" t="s">
        <v>66</v>
      </c>
      <c r="F66" s="97">
        <f aca="true" t="shared" si="26" ref="F66:P66">F67</f>
        <v>1799825</v>
      </c>
      <c r="G66" s="97">
        <f t="shared" si="26"/>
        <v>1799825</v>
      </c>
      <c r="H66" s="97">
        <f t="shared" si="26"/>
        <v>1102600</v>
      </c>
      <c r="I66" s="97">
        <f t="shared" si="26"/>
        <v>300198</v>
      </c>
      <c r="J66" s="97">
        <f t="shared" si="26"/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1799825</v>
      </c>
    </row>
    <row r="67" spans="1:17" s="118" customFormat="1" ht="56.25">
      <c r="A67" s="117"/>
      <c r="B67" s="93" t="s">
        <v>515</v>
      </c>
      <c r="C67" s="93" t="s">
        <v>75</v>
      </c>
      <c r="D67" s="93" t="s">
        <v>555</v>
      </c>
      <c r="E67" s="328" t="s">
        <v>228</v>
      </c>
      <c r="F67" s="97">
        <v>1799825</v>
      </c>
      <c r="G67" s="98">
        <v>1799825</v>
      </c>
      <c r="H67" s="98">
        <v>1102600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1799825</v>
      </c>
    </row>
    <row r="68" spans="1:17" s="118" customFormat="1" ht="18.75" hidden="1">
      <c r="A68" s="117"/>
      <c r="B68" s="193" t="s">
        <v>161</v>
      </c>
      <c r="C68" s="329" t="s">
        <v>518</v>
      </c>
      <c r="D68" s="209" t="s">
        <v>161</v>
      </c>
      <c r="E68" s="331" t="s">
        <v>519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310</v>
      </c>
      <c r="C69" s="224" t="s">
        <v>309</v>
      </c>
      <c r="D69" s="324" t="s">
        <v>161</v>
      </c>
      <c r="E69" s="103" t="s">
        <v>311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307</v>
      </c>
      <c r="C70" s="224" t="s">
        <v>308</v>
      </c>
      <c r="D70" s="224" t="s">
        <v>424</v>
      </c>
      <c r="E70" s="103" t="s">
        <v>312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161</v>
      </c>
      <c r="C71" s="329" t="s">
        <v>518</v>
      </c>
      <c r="D71" s="209" t="s">
        <v>161</v>
      </c>
      <c r="E71" s="331" t="s">
        <v>519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131</v>
      </c>
      <c r="C72" s="224" t="s">
        <v>129</v>
      </c>
      <c r="D72" s="224" t="s">
        <v>198</v>
      </c>
      <c r="E72" s="103" t="s">
        <v>130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444</v>
      </c>
      <c r="C73" s="207"/>
      <c r="D73" s="207"/>
      <c r="E73" s="198" t="s">
        <v>556</v>
      </c>
      <c r="F73" s="206">
        <f>F74</f>
        <v>37329521.6</v>
      </c>
      <c r="G73" s="206">
        <f aca="true" t="shared" si="30" ref="G73:P73">G74</f>
        <v>37329521.6</v>
      </c>
      <c r="H73" s="206">
        <f t="shared" si="30"/>
        <v>2737100</v>
      </c>
      <c r="I73" s="206">
        <f t="shared" si="30"/>
        <v>46600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37697305.6</v>
      </c>
    </row>
    <row r="74" spans="1:17" s="118" customFormat="1" ht="58.5">
      <c r="A74" s="117"/>
      <c r="B74" s="200" t="s">
        <v>445</v>
      </c>
      <c r="C74" s="200"/>
      <c r="D74" s="200"/>
      <c r="E74" s="213" t="s">
        <v>556</v>
      </c>
      <c r="F74" s="212">
        <f>F75+F77</f>
        <v>37329521.6</v>
      </c>
      <c r="G74" s="212">
        <f>G75+G77</f>
        <v>37329521.6</v>
      </c>
      <c r="H74" s="212">
        <f>H75+H77</f>
        <v>2737100</v>
      </c>
      <c r="I74" s="212">
        <f>I75+I77</f>
        <v>46600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37697305.6</v>
      </c>
    </row>
    <row r="75" spans="1:17" s="118" customFormat="1" ht="22.5" customHeight="1">
      <c r="A75" s="117"/>
      <c r="B75" s="193" t="s">
        <v>161</v>
      </c>
      <c r="C75" s="88" t="s">
        <v>162</v>
      </c>
      <c r="D75" s="193" t="s">
        <v>161</v>
      </c>
      <c r="E75" s="89" t="s">
        <v>77</v>
      </c>
      <c r="F75" s="106">
        <f>F76</f>
        <v>3463900</v>
      </c>
      <c r="G75" s="106">
        <f aca="true" t="shared" si="32" ref="G75:P75">G76</f>
        <v>3463900</v>
      </c>
      <c r="H75" s="106">
        <f t="shared" si="32"/>
        <v>2737100</v>
      </c>
      <c r="I75" s="106">
        <f t="shared" si="32"/>
        <v>46600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3463900</v>
      </c>
    </row>
    <row r="76" spans="1:17" s="118" customFormat="1" ht="68.25" customHeight="1">
      <c r="A76" s="117"/>
      <c r="B76" s="93" t="s">
        <v>446</v>
      </c>
      <c r="C76" s="93" t="s">
        <v>569</v>
      </c>
      <c r="D76" s="93" t="s">
        <v>420</v>
      </c>
      <c r="E76" s="202" t="s">
        <v>571</v>
      </c>
      <c r="F76" s="106">
        <v>3463900</v>
      </c>
      <c r="G76" s="99">
        <v>3463900</v>
      </c>
      <c r="H76" s="99">
        <v>2737100</v>
      </c>
      <c r="I76" s="99">
        <v>46600</v>
      </c>
      <c r="J76" s="106"/>
      <c r="K76" s="106"/>
      <c r="L76" s="106"/>
      <c r="M76" s="99"/>
      <c r="N76" s="99"/>
      <c r="O76" s="99"/>
      <c r="P76" s="99"/>
      <c r="Q76" s="85">
        <f t="shared" si="20"/>
        <v>3463900</v>
      </c>
    </row>
    <row r="77" spans="1:17" ht="30.75" customHeight="1">
      <c r="A77" s="92"/>
      <c r="B77" s="193" t="s">
        <v>161</v>
      </c>
      <c r="C77" s="210" t="s">
        <v>89</v>
      </c>
      <c r="D77" s="209" t="s">
        <v>161</v>
      </c>
      <c r="E77" s="313" t="s">
        <v>88</v>
      </c>
      <c r="F77" s="97">
        <f>F78+F81+F84+F88+F97+F98+F105+F106+F108+F107</f>
        <v>33865621.6</v>
      </c>
      <c r="G77" s="97">
        <f>G78+G81+G84+G88+G97+G98+G105+G106+G108+G107</f>
        <v>33865621.6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33865621.6</v>
      </c>
    </row>
    <row r="78" spans="1:17" s="118" customFormat="1" ht="96" customHeight="1">
      <c r="A78" s="117"/>
      <c r="B78" s="315" t="s">
        <v>452</v>
      </c>
      <c r="C78" s="315" t="s">
        <v>109</v>
      </c>
      <c r="D78" s="322" t="s">
        <v>161</v>
      </c>
      <c r="E78" s="317" t="s">
        <v>229</v>
      </c>
      <c r="F78" s="104">
        <f>F79+F80</f>
        <v>13270191.600000001</v>
      </c>
      <c r="G78" s="104">
        <f aca="true" t="shared" si="34" ref="G78:P78">G79+G80</f>
        <v>13270191.600000001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13270191.600000001</v>
      </c>
    </row>
    <row r="79" spans="1:17" s="121" customFormat="1" ht="75.75" customHeight="1">
      <c r="A79" s="119"/>
      <c r="B79" s="323" t="s">
        <v>453</v>
      </c>
      <c r="C79" s="227" t="s">
        <v>110</v>
      </c>
      <c r="D79" s="227" t="s">
        <v>557</v>
      </c>
      <c r="E79" s="211" t="s">
        <v>454</v>
      </c>
      <c r="F79" s="97">
        <v>2288959.21</v>
      </c>
      <c r="G79" s="98">
        <v>2288959.21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2288959.21</v>
      </c>
    </row>
    <row r="80" spans="1:17" s="121" customFormat="1" ht="70.5" customHeight="1">
      <c r="A80" s="119"/>
      <c r="B80" s="323" t="s">
        <v>455</v>
      </c>
      <c r="C80" s="227" t="s">
        <v>111</v>
      </c>
      <c r="D80" s="227" t="s">
        <v>559</v>
      </c>
      <c r="E80" s="211" t="s">
        <v>230</v>
      </c>
      <c r="F80" s="97">
        <v>10981232.39</v>
      </c>
      <c r="G80" s="98">
        <v>10981232.39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10981232.39</v>
      </c>
    </row>
    <row r="81" spans="1:17" s="121" customFormat="1" ht="58.5" customHeight="1">
      <c r="A81" s="119"/>
      <c r="B81" s="323" t="s">
        <v>456</v>
      </c>
      <c r="C81" s="227" t="s">
        <v>112</v>
      </c>
      <c r="D81" s="324" t="s">
        <v>161</v>
      </c>
      <c r="E81" s="103" t="s">
        <v>231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457</v>
      </c>
      <c r="C82" s="227" t="s">
        <v>113</v>
      </c>
      <c r="D82" s="227" t="s">
        <v>557</v>
      </c>
      <c r="E82" s="211" t="s">
        <v>231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458</v>
      </c>
      <c r="C83" s="227" t="s">
        <v>114</v>
      </c>
      <c r="D83" s="227" t="s">
        <v>559</v>
      </c>
      <c r="E83" s="211" t="s">
        <v>232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462</v>
      </c>
      <c r="C84" s="102" t="s">
        <v>459</v>
      </c>
      <c r="D84" s="324" t="s">
        <v>161</v>
      </c>
      <c r="E84" s="103" t="s">
        <v>463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464</v>
      </c>
      <c r="C85" s="96" t="s">
        <v>465</v>
      </c>
      <c r="D85" s="96" t="s">
        <v>557</v>
      </c>
      <c r="E85" s="103" t="s">
        <v>466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577</v>
      </c>
      <c r="C86" s="96" t="s">
        <v>578</v>
      </c>
      <c r="D86" s="96" t="s">
        <v>558</v>
      </c>
      <c r="E86" s="103" t="s">
        <v>582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469</v>
      </c>
      <c r="C87" s="96" t="s">
        <v>470</v>
      </c>
      <c r="D87" s="96" t="s">
        <v>558</v>
      </c>
      <c r="E87" s="103" t="s">
        <v>461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471</v>
      </c>
      <c r="C88" s="227" t="s">
        <v>115</v>
      </c>
      <c r="D88" s="324" t="s">
        <v>161</v>
      </c>
      <c r="E88" s="103" t="s">
        <v>270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482</v>
      </c>
      <c r="C89" s="227" t="s">
        <v>116</v>
      </c>
      <c r="D89" s="227" t="s">
        <v>554</v>
      </c>
      <c r="E89" s="103" t="s">
        <v>233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483</v>
      </c>
      <c r="C90" s="227" t="s">
        <v>117</v>
      </c>
      <c r="D90" s="227" t="s">
        <v>554</v>
      </c>
      <c r="E90" s="103" t="s">
        <v>484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485</v>
      </c>
      <c r="C91" s="227" t="s">
        <v>118</v>
      </c>
      <c r="D91" s="227" t="s">
        <v>554</v>
      </c>
      <c r="E91" s="103" t="s">
        <v>234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486</v>
      </c>
      <c r="C92" s="227" t="s">
        <v>119</v>
      </c>
      <c r="D92" s="227" t="s">
        <v>554</v>
      </c>
      <c r="E92" s="103" t="s">
        <v>235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487</v>
      </c>
      <c r="C93" s="227" t="s">
        <v>120</v>
      </c>
      <c r="D93" s="227" t="s">
        <v>554</v>
      </c>
      <c r="E93" s="103" t="s">
        <v>236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488</v>
      </c>
      <c r="C94" s="227" t="s">
        <v>121</v>
      </c>
      <c r="D94" s="227" t="s">
        <v>554</v>
      </c>
      <c r="E94" s="103" t="s">
        <v>237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271</v>
      </c>
      <c r="C95" s="227" t="s">
        <v>272</v>
      </c>
      <c r="D95" s="227" t="s">
        <v>554</v>
      </c>
      <c r="E95" s="103" t="s">
        <v>238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278</v>
      </c>
      <c r="C96" s="227" t="s">
        <v>279</v>
      </c>
      <c r="D96" s="227" t="s">
        <v>554</v>
      </c>
      <c r="E96" s="103" t="s">
        <v>280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490</v>
      </c>
      <c r="C97" s="227" t="s">
        <v>122</v>
      </c>
      <c r="D97" s="227" t="s">
        <v>558</v>
      </c>
      <c r="E97" s="204" t="s">
        <v>245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491</v>
      </c>
      <c r="C98" s="224" t="s">
        <v>123</v>
      </c>
      <c r="D98" s="224" t="s">
        <v>161</v>
      </c>
      <c r="E98" s="103" t="s">
        <v>273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214</v>
      </c>
      <c r="C99" s="224" t="s">
        <v>215</v>
      </c>
      <c r="D99" s="224" t="s">
        <v>560</v>
      </c>
      <c r="E99" s="103" t="s">
        <v>489</v>
      </c>
      <c r="F99" s="97">
        <v>3749700</v>
      </c>
      <c r="G99" s="98">
        <v>3749700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3749700</v>
      </c>
    </row>
    <row r="100" spans="1:17" ht="77.25" customHeight="1">
      <c r="A100" s="92"/>
      <c r="B100" s="323" t="s">
        <v>216</v>
      </c>
      <c r="C100" s="224" t="s">
        <v>218</v>
      </c>
      <c r="D100" s="224" t="s">
        <v>560</v>
      </c>
      <c r="E100" s="103" t="s">
        <v>217</v>
      </c>
      <c r="F100" s="97">
        <v>1082000</v>
      </c>
      <c r="G100" s="98">
        <v>1082000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1082000</v>
      </c>
    </row>
    <row r="101" spans="1:17" ht="63.75" customHeight="1">
      <c r="A101" s="92"/>
      <c r="B101" s="323" t="s">
        <v>220</v>
      </c>
      <c r="C101" s="224" t="s">
        <v>221</v>
      </c>
      <c r="D101" s="224" t="s">
        <v>560</v>
      </c>
      <c r="E101" s="103" t="s">
        <v>219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46</v>
      </c>
      <c r="C102" s="436">
        <v>3084</v>
      </c>
      <c r="D102" s="437">
        <v>1040</v>
      </c>
      <c r="E102" s="438" t="s">
        <v>581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222</v>
      </c>
      <c r="C103" s="224" t="s">
        <v>223</v>
      </c>
      <c r="D103" s="224" t="s">
        <v>560</v>
      </c>
      <c r="E103" s="103" t="s">
        <v>224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477</v>
      </c>
      <c r="C104" s="224" t="s">
        <v>478</v>
      </c>
      <c r="D104" s="224"/>
      <c r="E104" s="103" t="s">
        <v>479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492</v>
      </c>
      <c r="C105" s="224" t="s">
        <v>124</v>
      </c>
      <c r="D105" s="224" t="s">
        <v>557</v>
      </c>
      <c r="E105" s="103" t="s">
        <v>274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499</v>
      </c>
      <c r="C106" s="224" t="s">
        <v>99</v>
      </c>
      <c r="D106" s="324" t="s">
        <v>161</v>
      </c>
      <c r="E106" s="103" t="s">
        <v>498</v>
      </c>
      <c r="F106" s="97">
        <v>210000</v>
      </c>
      <c r="G106" s="98">
        <v>210000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210000</v>
      </c>
    </row>
    <row r="107" spans="1:17" ht="237" customHeight="1">
      <c r="A107" s="92"/>
      <c r="B107" s="323" t="s">
        <v>306</v>
      </c>
      <c r="C107" s="224" t="s">
        <v>442</v>
      </c>
      <c r="D107" s="324">
        <v>1040</v>
      </c>
      <c r="E107" s="103" t="s">
        <v>451</v>
      </c>
      <c r="F107" s="97">
        <v>1022500</v>
      </c>
      <c r="G107" s="98">
        <v>1022500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1022500</v>
      </c>
    </row>
    <row r="108" spans="1:17" ht="18.75">
      <c r="A108" s="92"/>
      <c r="B108" s="227" t="s">
        <v>500</v>
      </c>
      <c r="C108" s="224" t="s">
        <v>494</v>
      </c>
      <c r="D108" s="324" t="s">
        <v>161</v>
      </c>
      <c r="E108" s="203" t="s">
        <v>443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501</v>
      </c>
      <c r="C109" s="93" t="s">
        <v>496</v>
      </c>
      <c r="D109" s="93" t="s">
        <v>173</v>
      </c>
      <c r="E109" s="202" t="s">
        <v>497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161</v>
      </c>
      <c r="C110" s="329" t="s">
        <v>90</v>
      </c>
      <c r="D110" s="193" t="s">
        <v>161</v>
      </c>
      <c r="E110" s="330" t="s">
        <v>91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7" t="s">
        <v>297</v>
      </c>
      <c r="C111" s="224" t="s">
        <v>295</v>
      </c>
      <c r="D111" s="224" t="s">
        <v>421</v>
      </c>
      <c r="E111" s="103" t="s">
        <v>296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186</v>
      </c>
      <c r="C112" s="205"/>
      <c r="D112" s="205"/>
      <c r="E112" s="198" t="s">
        <v>561</v>
      </c>
      <c r="F112" s="206">
        <f>F113</f>
        <v>3808600</v>
      </c>
      <c r="G112" s="206">
        <f aca="true" t="shared" si="42" ref="G112:P112">G113</f>
        <v>3808600</v>
      </c>
      <c r="H112" s="206">
        <f t="shared" si="42"/>
        <v>2608260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3902200</v>
      </c>
    </row>
    <row r="113" spans="1:17" ht="60.75" customHeight="1">
      <c r="A113" s="92"/>
      <c r="B113" s="200" t="s">
        <v>187</v>
      </c>
      <c r="C113" s="200"/>
      <c r="D113" s="200"/>
      <c r="E113" s="213" t="s">
        <v>561</v>
      </c>
      <c r="F113" s="212">
        <f>F114+F118+F116</f>
        <v>3808600</v>
      </c>
      <c r="G113" s="212">
        <f aca="true" t="shared" si="43" ref="G113:P113">G114+G118+G116</f>
        <v>3808600</v>
      </c>
      <c r="H113" s="212">
        <f t="shared" si="43"/>
        <v>2608260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3902200</v>
      </c>
    </row>
    <row r="114" spans="1:17" ht="38.25" customHeight="1">
      <c r="A114" s="92"/>
      <c r="B114" s="193" t="s">
        <v>161</v>
      </c>
      <c r="C114" s="88" t="s">
        <v>162</v>
      </c>
      <c r="D114" s="193" t="s">
        <v>161</v>
      </c>
      <c r="E114" s="89" t="s">
        <v>77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447</v>
      </c>
      <c r="C115" s="93" t="s">
        <v>569</v>
      </c>
      <c r="D115" s="93" t="s">
        <v>420</v>
      </c>
      <c r="E115" s="202" t="s">
        <v>571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161</v>
      </c>
      <c r="C116" s="88" t="s">
        <v>95</v>
      </c>
      <c r="D116" s="193" t="s">
        <v>161</v>
      </c>
      <c r="E116" s="89" t="s">
        <v>96</v>
      </c>
      <c r="F116" s="106">
        <f>F117</f>
        <v>1770300</v>
      </c>
      <c r="G116" s="106">
        <f aca="true" t="shared" si="45" ref="G116:P116">G117</f>
        <v>1770300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1848900</v>
      </c>
    </row>
    <row r="117" spans="1:17" ht="78.75" customHeight="1">
      <c r="A117" s="92"/>
      <c r="B117" s="93" t="s">
        <v>502</v>
      </c>
      <c r="C117" s="93" t="s">
        <v>503</v>
      </c>
      <c r="D117" s="325" t="s">
        <v>563</v>
      </c>
      <c r="E117" s="202" t="s">
        <v>504</v>
      </c>
      <c r="F117" s="106">
        <v>1770300</v>
      </c>
      <c r="G117" s="99">
        <v>1770300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1848900</v>
      </c>
    </row>
    <row r="118" spans="1:17" ht="33.75" customHeight="1">
      <c r="A118" s="92"/>
      <c r="B118" s="209" t="s">
        <v>161</v>
      </c>
      <c r="C118" s="88" t="s">
        <v>126</v>
      </c>
      <c r="D118" s="193" t="s">
        <v>161</v>
      </c>
      <c r="E118" s="326" t="s">
        <v>125</v>
      </c>
      <c r="F118" s="106">
        <f>F121+F119+F120</f>
        <v>1550400</v>
      </c>
      <c r="G118" s="106">
        <f>G121+G119+G120</f>
        <v>1550400</v>
      </c>
      <c r="H118" s="106">
        <f>H121+H119+H120</f>
        <v>857260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127</v>
      </c>
      <c r="D119" s="224" t="s">
        <v>562</v>
      </c>
      <c r="E119" s="203" t="s">
        <v>505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43</v>
      </c>
      <c r="D120" s="224" t="s">
        <v>44</v>
      </c>
      <c r="E120" s="203" t="s">
        <v>45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506</v>
      </c>
      <c r="D121" s="224" t="s">
        <v>161</v>
      </c>
      <c r="E121" s="203" t="s">
        <v>507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159500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508</v>
      </c>
      <c r="D122" s="224" t="s">
        <v>246</v>
      </c>
      <c r="E122" s="203" t="s">
        <v>510</v>
      </c>
      <c r="F122" s="97">
        <v>227600</v>
      </c>
      <c r="G122" s="98">
        <v>227600</v>
      </c>
      <c r="H122" s="98">
        <v>159500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509</v>
      </c>
      <c r="D123" s="224" t="s">
        <v>246</v>
      </c>
      <c r="E123" s="203" t="s">
        <v>511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448</v>
      </c>
      <c r="C124" s="205"/>
      <c r="D124" s="205"/>
      <c r="E124" s="198" t="s">
        <v>564</v>
      </c>
      <c r="F124" s="206">
        <f>F125</f>
        <v>11744500</v>
      </c>
      <c r="G124" s="206">
        <f aca="true" t="shared" si="48" ref="G124:P124">G125</f>
        <v>11734500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12265600</v>
      </c>
    </row>
    <row r="125" spans="1:17" s="115" customFormat="1" ht="39">
      <c r="A125" s="122"/>
      <c r="B125" s="200" t="s">
        <v>449</v>
      </c>
      <c r="C125" s="200"/>
      <c r="D125" s="200"/>
      <c r="E125" s="213" t="s">
        <v>247</v>
      </c>
      <c r="F125" s="212">
        <f>F126+F128+F131</f>
        <v>11744500</v>
      </c>
      <c r="G125" s="212">
        <f aca="true" t="shared" si="50" ref="G125:P125">G126+G128+G131</f>
        <v>11734500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12265600</v>
      </c>
    </row>
    <row r="126" spans="1:17" s="115" customFormat="1" ht="18.75">
      <c r="A126" s="122"/>
      <c r="B126" s="209" t="s">
        <v>161</v>
      </c>
      <c r="C126" s="88" t="s">
        <v>162</v>
      </c>
      <c r="D126" s="193" t="s">
        <v>161</v>
      </c>
      <c r="E126" s="89" t="s">
        <v>77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450</v>
      </c>
      <c r="C127" s="93" t="s">
        <v>569</v>
      </c>
      <c r="D127" s="93" t="s">
        <v>420</v>
      </c>
      <c r="E127" s="202" t="s">
        <v>571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161</v>
      </c>
      <c r="C128" s="88" t="s">
        <v>79</v>
      </c>
      <c r="D128" s="193" t="s">
        <v>161</v>
      </c>
      <c r="E128" s="89" t="s">
        <v>547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548</v>
      </c>
      <c r="C129" s="93" t="s">
        <v>535</v>
      </c>
      <c r="D129" s="93" t="s">
        <v>429</v>
      </c>
      <c r="E129" s="340" t="s">
        <v>59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60</v>
      </c>
      <c r="C130" s="310" t="s">
        <v>61</v>
      </c>
      <c r="D130" s="310"/>
      <c r="E130" s="311" t="s">
        <v>62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161</v>
      </c>
      <c r="C131" s="88" t="s">
        <v>549</v>
      </c>
      <c r="D131" s="193" t="s">
        <v>161</v>
      </c>
      <c r="E131" s="89" t="s">
        <v>76</v>
      </c>
      <c r="F131" s="112">
        <f>F132+F134+F137</f>
        <v>10234800</v>
      </c>
      <c r="G131" s="112">
        <f aca="true" t="shared" si="53" ref="G131:P131">G132+G134+G137</f>
        <v>10234800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10755900</v>
      </c>
    </row>
    <row r="132" spans="1:17" s="86" customFormat="1" ht="85.5" customHeight="1">
      <c r="A132" s="122"/>
      <c r="B132" s="209">
        <v>3719400</v>
      </c>
      <c r="C132" s="88" t="s">
        <v>574</v>
      </c>
      <c r="D132" s="193" t="s">
        <v>161</v>
      </c>
      <c r="E132" s="89" t="s">
        <v>575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576</v>
      </c>
      <c r="D133" s="224" t="s">
        <v>63</v>
      </c>
      <c r="E133" s="203" t="s">
        <v>42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365</v>
      </c>
      <c r="D134" s="193" t="s">
        <v>161</v>
      </c>
      <c r="E134" s="89" t="s">
        <v>366</v>
      </c>
      <c r="F134" s="106">
        <f>F136+F135</f>
        <v>90000</v>
      </c>
      <c r="G134" s="106">
        <f aca="true" t="shared" si="55" ref="G134:P134">G136+G135</f>
        <v>90000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611100</v>
      </c>
    </row>
    <row r="135" spans="1:17" ht="52.5" customHeight="1">
      <c r="A135" s="92"/>
      <c r="B135" s="209">
        <v>3719750</v>
      </c>
      <c r="C135" s="88" t="s">
        <v>475</v>
      </c>
      <c r="D135" s="224" t="s">
        <v>63</v>
      </c>
      <c r="E135" s="89" t="s">
        <v>476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367</v>
      </c>
      <c r="D136" s="224" t="s">
        <v>63</v>
      </c>
      <c r="E136" s="203" t="s">
        <v>541</v>
      </c>
      <c r="F136" s="106">
        <v>90000</v>
      </c>
      <c r="G136" s="101">
        <v>90000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90000</v>
      </c>
    </row>
    <row r="137" spans="1:17" ht="57" customHeight="1">
      <c r="A137" s="92"/>
      <c r="B137" s="551">
        <v>3719800</v>
      </c>
      <c r="C137" s="329" t="s">
        <v>132</v>
      </c>
      <c r="D137" s="329" t="s">
        <v>161</v>
      </c>
      <c r="E137" s="330" t="s">
        <v>133</v>
      </c>
      <c r="F137" s="106">
        <v>55000</v>
      </c>
      <c r="G137" s="101">
        <v>55000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64</v>
      </c>
      <c r="F138" s="114">
        <f aca="true" t="shared" si="56" ref="F138:P138">F8+F44+F73+F112+F124</f>
        <v>110946787.6</v>
      </c>
      <c r="G138" s="114">
        <f t="shared" si="56"/>
        <v>111665787.6</v>
      </c>
      <c r="H138" s="114">
        <f t="shared" si="56"/>
        <v>40994441</v>
      </c>
      <c r="I138" s="114">
        <f t="shared" si="56"/>
        <v>6216680</v>
      </c>
      <c r="J138" s="114">
        <f t="shared" si="56"/>
        <v>0</v>
      </c>
      <c r="K138" s="114">
        <f t="shared" si="56"/>
        <v>6111135.14</v>
      </c>
      <c r="L138" s="114">
        <f t="shared" si="56"/>
        <v>5134738.14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60797</v>
      </c>
      <c r="Q138" s="85">
        <f t="shared" si="49"/>
        <v>117057922.74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410</v>
      </c>
      <c r="P142" s="127" t="s">
        <v>67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111675787.6</v>
      </c>
      <c r="Q145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4"/>
  <sheetViews>
    <sheetView showZeros="0" view="pageBreakPreview" zoomScale="50" zoomScaleNormal="75" zoomScaleSheetLayoutView="50" zoomScalePageLayoutView="0" workbookViewId="0" topLeftCell="I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4" width="18.00390625" style="129" customWidth="1"/>
    <col min="25" max="27" width="18.8515625" style="129" customWidth="1"/>
    <col min="28" max="28" width="17.57421875" style="129" customWidth="1"/>
    <col min="29" max="16384" width="8.8515625" style="129" customWidth="1"/>
  </cols>
  <sheetData>
    <row r="1" spans="1:27" ht="112.5" customHeight="1">
      <c r="A1" s="129" t="s">
        <v>398</v>
      </c>
      <c r="D1" s="130"/>
      <c r="E1" s="130"/>
      <c r="F1" s="130"/>
      <c r="G1" s="130"/>
      <c r="H1" s="130"/>
      <c r="I1" s="130"/>
      <c r="N1" s="131"/>
      <c r="O1" s="131"/>
      <c r="P1" s="131"/>
      <c r="Q1" s="645" t="s">
        <v>632</v>
      </c>
      <c r="R1" s="645"/>
      <c r="S1" s="645"/>
      <c r="T1" s="645"/>
      <c r="U1" s="645"/>
      <c r="V1" s="549"/>
      <c r="W1" s="578"/>
      <c r="X1" s="578"/>
      <c r="Y1" s="578"/>
      <c r="Z1" s="549"/>
      <c r="AA1" s="549"/>
    </row>
    <row r="2" ht="6" customHeight="1">
      <c r="N2" s="132"/>
    </row>
    <row r="3" spans="1:23" ht="51" customHeight="1">
      <c r="A3" s="133"/>
      <c r="B3" s="133"/>
      <c r="C3" s="133"/>
      <c r="D3" s="663" t="s">
        <v>206</v>
      </c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411</v>
      </c>
    </row>
    <row r="5" spans="1:28" ht="15" customHeight="1">
      <c r="A5" s="659" t="s">
        <v>65</v>
      </c>
      <c r="B5" s="659"/>
      <c r="C5" s="660"/>
      <c r="D5" s="664" t="s">
        <v>593</v>
      </c>
      <c r="E5" s="647" t="s">
        <v>107</v>
      </c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8"/>
      <c r="T5" s="648"/>
      <c r="U5" s="648"/>
      <c r="V5" s="648"/>
      <c r="W5" s="648"/>
      <c r="X5" s="666" t="s">
        <v>368</v>
      </c>
      <c r="Y5" s="667"/>
      <c r="Z5" s="667"/>
      <c r="AA5" s="667"/>
      <c r="AB5" s="668"/>
    </row>
    <row r="6" spans="1:28" ht="20.25" customHeight="1">
      <c r="A6" s="659"/>
      <c r="B6" s="659"/>
      <c r="C6" s="660"/>
      <c r="D6" s="665"/>
      <c r="E6" s="644" t="s">
        <v>344</v>
      </c>
      <c r="F6" s="644" t="s">
        <v>41</v>
      </c>
      <c r="G6" s="643" t="s">
        <v>103</v>
      </c>
      <c r="H6" s="652"/>
      <c r="I6" s="653"/>
      <c r="J6" s="661" t="s">
        <v>283</v>
      </c>
      <c r="K6" s="661"/>
      <c r="L6" s="661"/>
      <c r="M6" s="661"/>
      <c r="N6" s="661"/>
      <c r="O6" s="661"/>
      <c r="P6" s="661"/>
      <c r="Q6" s="661"/>
      <c r="R6" s="661"/>
      <c r="S6" s="576"/>
      <c r="T6" s="576"/>
      <c r="U6" s="576"/>
      <c r="V6" s="576"/>
      <c r="W6" s="643" t="s">
        <v>595</v>
      </c>
      <c r="X6" s="675" t="s">
        <v>283</v>
      </c>
      <c r="Y6" s="676"/>
      <c r="Z6" s="677"/>
      <c r="AA6" s="589"/>
      <c r="AB6" s="669" t="s">
        <v>595</v>
      </c>
    </row>
    <row r="7" spans="1:28" ht="13.5" customHeight="1">
      <c r="A7" s="659"/>
      <c r="B7" s="659"/>
      <c r="C7" s="660"/>
      <c r="D7" s="665"/>
      <c r="E7" s="644"/>
      <c r="F7" s="644"/>
      <c r="G7" s="649" t="s">
        <v>104</v>
      </c>
      <c r="H7" s="649" t="s">
        <v>105</v>
      </c>
      <c r="I7" s="649" t="s">
        <v>106</v>
      </c>
      <c r="J7" s="644" t="s">
        <v>39</v>
      </c>
      <c r="K7" s="649" t="s">
        <v>210</v>
      </c>
      <c r="L7" s="646" t="s">
        <v>72</v>
      </c>
      <c r="M7" s="646" t="s">
        <v>70</v>
      </c>
      <c r="N7" s="644" t="s">
        <v>71</v>
      </c>
      <c r="O7" s="644" t="s">
        <v>594</v>
      </c>
      <c r="P7" s="649" t="s">
        <v>294</v>
      </c>
      <c r="Q7" s="644" t="s">
        <v>81</v>
      </c>
      <c r="R7" s="644" t="s">
        <v>82</v>
      </c>
      <c r="S7" s="649" t="s">
        <v>142</v>
      </c>
      <c r="T7" s="649" t="s">
        <v>143</v>
      </c>
      <c r="U7" s="649" t="s">
        <v>480</v>
      </c>
      <c r="V7" s="649" t="s">
        <v>277</v>
      </c>
      <c r="W7" s="643"/>
      <c r="X7" s="672" t="s">
        <v>147</v>
      </c>
      <c r="Y7" s="674" t="s">
        <v>42</v>
      </c>
      <c r="Z7" s="674" t="s">
        <v>134</v>
      </c>
      <c r="AA7" s="672" t="s">
        <v>37</v>
      </c>
      <c r="AB7" s="670"/>
    </row>
    <row r="8" spans="1:28" ht="22.5" customHeight="1">
      <c r="A8" s="659"/>
      <c r="B8" s="659"/>
      <c r="C8" s="660"/>
      <c r="D8" s="665"/>
      <c r="E8" s="644"/>
      <c r="F8" s="644"/>
      <c r="G8" s="650"/>
      <c r="H8" s="650"/>
      <c r="I8" s="650"/>
      <c r="J8" s="644"/>
      <c r="K8" s="650"/>
      <c r="L8" s="646"/>
      <c r="M8" s="646" t="s">
        <v>83</v>
      </c>
      <c r="N8" s="644"/>
      <c r="O8" s="644"/>
      <c r="P8" s="650"/>
      <c r="Q8" s="644"/>
      <c r="R8" s="644"/>
      <c r="S8" s="650"/>
      <c r="T8" s="650"/>
      <c r="U8" s="650"/>
      <c r="V8" s="650"/>
      <c r="W8" s="643"/>
      <c r="X8" s="672"/>
      <c r="Y8" s="672"/>
      <c r="Z8" s="672"/>
      <c r="AA8" s="672"/>
      <c r="AB8" s="670"/>
    </row>
    <row r="9" spans="1:28" ht="15.75" customHeight="1">
      <c r="A9" s="659"/>
      <c r="B9" s="659"/>
      <c r="C9" s="660"/>
      <c r="D9" s="665"/>
      <c r="E9" s="644"/>
      <c r="F9" s="644"/>
      <c r="G9" s="650"/>
      <c r="H9" s="650"/>
      <c r="I9" s="650"/>
      <c r="J9" s="644"/>
      <c r="K9" s="650"/>
      <c r="L9" s="646"/>
      <c r="M9" s="646"/>
      <c r="N9" s="644"/>
      <c r="O9" s="644"/>
      <c r="P9" s="650"/>
      <c r="Q9" s="644"/>
      <c r="R9" s="644"/>
      <c r="S9" s="650"/>
      <c r="T9" s="650"/>
      <c r="U9" s="650"/>
      <c r="V9" s="650"/>
      <c r="W9" s="643"/>
      <c r="X9" s="672"/>
      <c r="Y9" s="672"/>
      <c r="Z9" s="672"/>
      <c r="AA9" s="672"/>
      <c r="AB9" s="670"/>
    </row>
    <row r="10" spans="1:28" ht="409.5" customHeight="1">
      <c r="A10" s="659"/>
      <c r="B10" s="659"/>
      <c r="C10" s="660"/>
      <c r="D10" s="665"/>
      <c r="E10" s="644"/>
      <c r="F10" s="644"/>
      <c r="G10" s="651"/>
      <c r="H10" s="651"/>
      <c r="I10" s="651"/>
      <c r="J10" s="644"/>
      <c r="K10" s="651"/>
      <c r="L10" s="646"/>
      <c r="M10" s="646"/>
      <c r="N10" s="644"/>
      <c r="O10" s="644"/>
      <c r="P10" s="651"/>
      <c r="Q10" s="644"/>
      <c r="R10" s="644"/>
      <c r="S10" s="651"/>
      <c r="T10" s="651"/>
      <c r="U10" s="651"/>
      <c r="V10" s="651"/>
      <c r="W10" s="643"/>
      <c r="X10" s="673"/>
      <c r="Y10" s="673"/>
      <c r="Z10" s="673"/>
      <c r="AA10" s="673"/>
      <c r="AB10" s="671"/>
    </row>
    <row r="11" spans="1:28" ht="15.75">
      <c r="A11" s="659">
        <v>1</v>
      </c>
      <c r="B11" s="659"/>
      <c r="C11" s="660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5"/>
    </row>
    <row r="12" spans="1:28" ht="24" customHeight="1">
      <c r="A12" s="657">
        <v>25204000000</v>
      </c>
      <c r="B12" s="657" t="s">
        <v>148</v>
      </c>
      <c r="C12" s="658" t="s">
        <v>149</v>
      </c>
      <c r="D12" s="500" t="s">
        <v>150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4">
        <v>13270191.6</v>
      </c>
      <c r="N12" s="139">
        <v>1645400</v>
      </c>
      <c r="O12" s="141">
        <v>1022500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5">
        <f>SUM(E12:V12)</f>
        <v>61433089.6</v>
      </c>
      <c r="X12" s="524"/>
      <c r="Y12" s="527"/>
      <c r="Z12" s="527"/>
      <c r="AA12" s="527"/>
      <c r="AB12" s="525"/>
    </row>
    <row r="13" spans="1:28" ht="21.75" customHeight="1">
      <c r="A13" s="657" t="s">
        <v>151</v>
      </c>
      <c r="B13" s="657">
        <v>16</v>
      </c>
      <c r="C13" s="658" t="s">
        <v>152</v>
      </c>
      <c r="D13" s="500" t="s">
        <v>153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90000</v>
      </c>
      <c r="Y13" s="526">
        <v>10089800</v>
      </c>
      <c r="Z13" s="552"/>
      <c r="AA13" s="552"/>
      <c r="AB13" s="528">
        <f>X13+Y13</f>
        <v>10179800</v>
      </c>
    </row>
    <row r="14" spans="1:28" ht="22.5" customHeight="1" hidden="1" thickBot="1">
      <c r="A14" s="662" t="s">
        <v>154</v>
      </c>
      <c r="B14" s="662"/>
      <c r="C14" s="654"/>
      <c r="D14" s="501" t="s">
        <v>155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8">
        <f>X14+Y14</f>
        <v>0</v>
      </c>
    </row>
    <row r="15" spans="1:28" ht="22.5" customHeight="1">
      <c r="A15" s="654"/>
      <c r="B15" s="655"/>
      <c r="C15" s="656"/>
      <c r="D15" s="553" t="s">
        <v>155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9">
        <v>45000</v>
      </c>
      <c r="AA15" s="559"/>
      <c r="AB15" s="528">
        <f>X15+Y15+Z15</f>
        <v>45000</v>
      </c>
    </row>
    <row r="16" spans="1:28" ht="22.5" customHeight="1">
      <c r="A16" s="654"/>
      <c r="B16" s="655"/>
      <c r="C16" s="656"/>
      <c r="D16" s="553" t="s">
        <v>36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9"/>
      <c r="AA16" s="559">
        <v>521100</v>
      </c>
      <c r="AB16" s="528">
        <f>X16+Y16+Z16+AA16</f>
        <v>521100</v>
      </c>
    </row>
    <row r="17" spans="1:28" ht="24" customHeight="1" thickBot="1">
      <c r="A17" s="662"/>
      <c r="B17" s="662"/>
      <c r="C17" s="654"/>
      <c r="D17" s="502" t="s">
        <v>359</v>
      </c>
      <c r="E17" s="503">
        <f aca="true" t="shared" si="0" ref="E17:Y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13270191.6</v>
      </c>
      <c r="N17" s="503">
        <f t="shared" si="0"/>
        <v>1645400</v>
      </c>
      <c r="O17" s="503">
        <f t="shared" si="0"/>
        <v>1022500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6">
        <f t="shared" si="0"/>
        <v>61433089.6</v>
      </c>
      <c r="X17" s="523">
        <f t="shared" si="0"/>
        <v>90000</v>
      </c>
      <c r="Y17" s="523">
        <f t="shared" si="0"/>
        <v>10089800</v>
      </c>
      <c r="Z17" s="523">
        <f>Z12+Z13+Z15</f>
        <v>45000</v>
      </c>
      <c r="AA17" s="523">
        <f>AA12+AA13+AA15+AA16</f>
        <v>521100</v>
      </c>
      <c r="AB17" s="596">
        <f>AB12+AB13+AB15+AB16</f>
        <v>10745900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410</v>
      </c>
      <c r="G22" s="130"/>
      <c r="H22" s="130"/>
      <c r="I22" s="130"/>
      <c r="O22" s="144"/>
      <c r="P22" s="144"/>
      <c r="Q22" s="302" t="s">
        <v>67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0">
    <mergeCell ref="T7:T10"/>
    <mergeCell ref="V7:V10"/>
    <mergeCell ref="X5:AB5"/>
    <mergeCell ref="AB6:AB10"/>
    <mergeCell ref="X7:X10"/>
    <mergeCell ref="Z7:Z10"/>
    <mergeCell ref="X6:Z6"/>
    <mergeCell ref="Y7:Y10"/>
    <mergeCell ref="AA7:AA10"/>
    <mergeCell ref="U7:U10"/>
    <mergeCell ref="A17:C17"/>
    <mergeCell ref="A14:C14"/>
    <mergeCell ref="D3:R3"/>
    <mergeCell ref="D5:D10"/>
    <mergeCell ref="F6:F10"/>
    <mergeCell ref="J7:J10"/>
    <mergeCell ref="O7:O10"/>
    <mergeCell ref="R7:R10"/>
    <mergeCell ref="A16:C16"/>
    <mergeCell ref="E6:E10"/>
    <mergeCell ref="A15:C15"/>
    <mergeCell ref="A12:C12"/>
    <mergeCell ref="A11:C11"/>
    <mergeCell ref="A5:C10"/>
    <mergeCell ref="A13:C13"/>
    <mergeCell ref="J6:R6"/>
    <mergeCell ref="H7:H10"/>
    <mergeCell ref="K7:K10"/>
    <mergeCell ref="G7:G10"/>
    <mergeCell ref="P7:P10"/>
    <mergeCell ref="W6:W10"/>
    <mergeCell ref="Q7:Q10"/>
    <mergeCell ref="Q1:U1"/>
    <mergeCell ref="L7:L10"/>
    <mergeCell ref="N7:N10"/>
    <mergeCell ref="M7:M10"/>
    <mergeCell ref="E5:W5"/>
    <mergeCell ref="S7:S10"/>
    <mergeCell ref="G6:I6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3" t="s">
        <v>633</v>
      </c>
      <c r="H1" s="693"/>
      <c r="I1" s="69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4" t="s">
        <v>207</v>
      </c>
      <c r="C5" s="694"/>
      <c r="D5" s="694"/>
      <c r="E5" s="694"/>
      <c r="F5" s="694"/>
      <c r="G5" s="694"/>
      <c r="H5" s="694"/>
      <c r="I5" s="694"/>
    </row>
    <row r="6" spans="2:9" ht="21.75" customHeight="1">
      <c r="B6" s="694"/>
      <c r="C6" s="694"/>
      <c r="D6" s="694"/>
      <c r="E6" s="694"/>
      <c r="F6" s="694"/>
      <c r="G6" s="694"/>
      <c r="H6" s="694"/>
      <c r="I6" s="69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411</v>
      </c>
    </row>
    <row r="8" spans="1:9" ht="38.25" customHeight="1">
      <c r="A8" s="689" t="s">
        <v>596</v>
      </c>
      <c r="B8" s="691" t="s">
        <v>585</v>
      </c>
      <c r="C8" s="678" t="s">
        <v>597</v>
      </c>
      <c r="D8" s="680" t="s">
        <v>584</v>
      </c>
      <c r="E8" s="695" t="s">
        <v>598</v>
      </c>
      <c r="F8" s="697" t="s">
        <v>599</v>
      </c>
      <c r="G8" s="695" t="s">
        <v>600</v>
      </c>
      <c r="H8" s="695" t="s">
        <v>601</v>
      </c>
      <c r="I8" s="695" t="s">
        <v>602</v>
      </c>
    </row>
    <row r="9" spans="1:9" ht="67.5" customHeight="1" thickBot="1">
      <c r="A9" s="690"/>
      <c r="B9" s="692"/>
      <c r="C9" s="679"/>
      <c r="D9" s="681"/>
      <c r="E9" s="696"/>
      <c r="F9" s="698"/>
      <c r="G9" s="696"/>
      <c r="H9" s="696"/>
      <c r="I9" s="696"/>
    </row>
    <row r="10" spans="1:9" ht="13.5" thickBot="1">
      <c r="A10" s="239" t="s">
        <v>157</v>
      </c>
      <c r="B10" s="240" t="s">
        <v>158</v>
      </c>
      <c r="C10" s="241" t="s">
        <v>360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316</v>
      </c>
      <c r="B11" s="247"/>
      <c r="C11" s="247"/>
      <c r="D11" s="248" t="s">
        <v>418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177</v>
      </c>
      <c r="B12" s="252"/>
      <c r="C12" s="252"/>
      <c r="D12" s="253" t="s">
        <v>418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567</v>
      </c>
      <c r="B13" s="238" t="s">
        <v>570</v>
      </c>
      <c r="C13" s="238" t="s">
        <v>420</v>
      </c>
      <c r="D13" s="346" t="s">
        <v>336</v>
      </c>
      <c r="E13" s="244" t="s">
        <v>159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536</v>
      </c>
      <c r="B14" s="532" t="s">
        <v>63</v>
      </c>
      <c r="C14" s="238" t="s">
        <v>429</v>
      </c>
      <c r="D14" s="346" t="s">
        <v>537</v>
      </c>
      <c r="E14" s="531" t="s">
        <v>159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579</v>
      </c>
      <c r="B15" s="561" t="s">
        <v>580</v>
      </c>
      <c r="C15" s="561" t="s">
        <v>97</v>
      </c>
      <c r="D15" s="548" t="s">
        <v>592</v>
      </c>
      <c r="E15" s="531" t="s">
        <v>159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516</v>
      </c>
      <c r="B16" s="561" t="s">
        <v>337</v>
      </c>
      <c r="C16" s="561" t="s">
        <v>423</v>
      </c>
      <c r="D16" s="562" t="s">
        <v>517</v>
      </c>
      <c r="E16" s="531" t="s">
        <v>159</v>
      </c>
      <c r="F16" s="538"/>
      <c r="G16" s="544"/>
      <c r="H16" s="544">
        <v>78900</v>
      </c>
      <c r="I16" s="544"/>
    </row>
    <row r="17" spans="1:9" ht="61.5" customHeight="1">
      <c r="A17" s="561" t="s">
        <v>472</v>
      </c>
      <c r="B17" s="561" t="s">
        <v>473</v>
      </c>
      <c r="C17" s="561" t="s">
        <v>198</v>
      </c>
      <c r="D17" s="562" t="s">
        <v>474</v>
      </c>
      <c r="E17" s="563" t="s">
        <v>202</v>
      </c>
      <c r="F17" s="214"/>
      <c r="G17" s="214"/>
      <c r="H17" s="214">
        <v>620000</v>
      </c>
      <c r="I17" s="214"/>
    </row>
    <row r="18" spans="1:9" ht="66" customHeight="1" thickBot="1">
      <c r="A18" s="561" t="s">
        <v>128</v>
      </c>
      <c r="B18" s="561" t="s">
        <v>129</v>
      </c>
      <c r="C18" s="561" t="s">
        <v>198</v>
      </c>
      <c r="D18" s="562" t="s">
        <v>130</v>
      </c>
      <c r="E18" s="543" t="s">
        <v>284</v>
      </c>
      <c r="F18" s="544"/>
      <c r="G18" s="544"/>
      <c r="H18" s="544">
        <v>1914078.51</v>
      </c>
      <c r="I18" s="595"/>
    </row>
    <row r="19" spans="1:9" ht="65.25" customHeight="1">
      <c r="A19" s="262" t="s">
        <v>565</v>
      </c>
      <c r="B19" s="263"/>
      <c r="C19" s="263"/>
      <c r="D19" s="248" t="s">
        <v>550</v>
      </c>
      <c r="E19" s="249"/>
      <c r="F19" s="250">
        <f>F20</f>
        <v>0</v>
      </c>
      <c r="G19" s="250">
        <f>G20</f>
        <v>0</v>
      </c>
      <c r="H19" s="541">
        <f>H20</f>
        <v>1372055.63</v>
      </c>
      <c r="I19" s="257">
        <f>I20</f>
        <v>0</v>
      </c>
    </row>
    <row r="20" spans="1:9" ht="63" customHeight="1" thickBot="1">
      <c r="A20" s="251" t="s">
        <v>566</v>
      </c>
      <c r="B20" s="252"/>
      <c r="C20" s="252"/>
      <c r="D20" s="356" t="s">
        <v>550</v>
      </c>
      <c r="E20" s="254"/>
      <c r="F20" s="255">
        <f>SUM(F22:F22)</f>
        <v>0</v>
      </c>
      <c r="G20" s="255">
        <f>SUM(G22:G22)</f>
        <v>0</v>
      </c>
      <c r="H20" s="542">
        <f>SUM(H21:H30)</f>
        <v>1372055.63</v>
      </c>
      <c r="I20" s="256">
        <f>SUM(I22:I22)</f>
        <v>0</v>
      </c>
    </row>
    <row r="21" spans="1:9" ht="63" customHeight="1" hidden="1">
      <c r="A21" s="457" t="s">
        <v>48</v>
      </c>
      <c r="B21" s="457" t="s">
        <v>560</v>
      </c>
      <c r="C21" s="457" t="s">
        <v>551</v>
      </c>
      <c r="D21" s="564" t="s">
        <v>49</v>
      </c>
      <c r="E21" s="543" t="s">
        <v>159</v>
      </c>
      <c r="F21" s="544"/>
      <c r="G21" s="544"/>
      <c r="H21" s="544"/>
      <c r="I21" s="547"/>
    </row>
    <row r="22" spans="1:9" ht="90.75" customHeight="1">
      <c r="A22" s="682" t="s">
        <v>50</v>
      </c>
      <c r="B22" s="682" t="s">
        <v>97</v>
      </c>
      <c r="C22" s="682" t="s">
        <v>552</v>
      </c>
      <c r="D22" s="685" t="s">
        <v>188</v>
      </c>
      <c r="E22" s="537" t="s">
        <v>166</v>
      </c>
      <c r="F22" s="538"/>
      <c r="G22" s="538"/>
      <c r="H22" s="538">
        <v>187759</v>
      </c>
      <c r="I22" s="538"/>
    </row>
    <row r="23" spans="1:9" ht="69" customHeight="1">
      <c r="A23" s="683"/>
      <c r="B23" s="683"/>
      <c r="C23" s="683"/>
      <c r="D23" s="686"/>
      <c r="E23" s="563" t="s">
        <v>135</v>
      </c>
      <c r="F23" s="214"/>
      <c r="G23" s="214"/>
      <c r="H23" s="214">
        <v>45669</v>
      </c>
      <c r="I23" s="214"/>
    </row>
    <row r="24" spans="1:9" ht="69.75" customHeight="1">
      <c r="A24" s="683"/>
      <c r="B24" s="683"/>
      <c r="C24" s="683"/>
      <c r="D24" s="686"/>
      <c r="E24" s="563" t="s">
        <v>145</v>
      </c>
      <c r="F24" s="214"/>
      <c r="G24" s="214"/>
      <c r="H24" s="214">
        <v>163170</v>
      </c>
      <c r="I24" s="214"/>
    </row>
    <row r="25" spans="1:9" ht="76.5" customHeight="1">
      <c r="A25" s="683"/>
      <c r="B25" s="683"/>
      <c r="C25" s="683"/>
      <c r="D25" s="686"/>
      <c r="E25" s="563" t="s">
        <v>146</v>
      </c>
      <c r="F25" s="214"/>
      <c r="G25" s="214"/>
      <c r="H25" s="214">
        <v>109240</v>
      </c>
      <c r="I25" s="214"/>
    </row>
    <row r="26" spans="1:9" ht="55.5" customHeight="1">
      <c r="A26" s="683"/>
      <c r="B26" s="683"/>
      <c r="C26" s="683"/>
      <c r="D26" s="686"/>
      <c r="E26" s="563" t="s">
        <v>281</v>
      </c>
      <c r="F26" s="214"/>
      <c r="G26" s="214"/>
      <c r="H26" s="214">
        <v>377872</v>
      </c>
      <c r="I26" s="214"/>
    </row>
    <row r="27" spans="1:9" ht="54.75" customHeight="1">
      <c r="A27" s="683"/>
      <c r="B27" s="683"/>
      <c r="C27" s="683"/>
      <c r="D27" s="686"/>
      <c r="E27" s="563" t="s">
        <v>282</v>
      </c>
      <c r="F27" s="214"/>
      <c r="G27" s="214"/>
      <c r="H27" s="214">
        <v>30625</v>
      </c>
      <c r="I27" s="214"/>
    </row>
    <row r="28" spans="1:9" ht="48.75" customHeight="1">
      <c r="A28" s="684"/>
      <c r="B28" s="684"/>
      <c r="C28" s="684"/>
      <c r="D28" s="687"/>
      <c r="E28" s="563" t="s">
        <v>159</v>
      </c>
      <c r="F28" s="214"/>
      <c r="G28" s="214"/>
      <c r="H28" s="214">
        <v>22500</v>
      </c>
      <c r="I28" s="214"/>
    </row>
    <row r="29" spans="1:9" ht="62.25" customHeight="1">
      <c r="A29" s="224" t="s">
        <v>51</v>
      </c>
      <c r="B29" s="224" t="s">
        <v>173</v>
      </c>
      <c r="C29" s="224" t="s">
        <v>563</v>
      </c>
      <c r="D29" s="602" t="s">
        <v>213</v>
      </c>
      <c r="E29" s="563" t="s">
        <v>159</v>
      </c>
      <c r="F29" s="214"/>
      <c r="G29" s="214"/>
      <c r="H29" s="214">
        <v>18300</v>
      </c>
      <c r="I29" s="538"/>
    </row>
    <row r="30" spans="1:9" ht="62.25" customHeight="1" thickBot="1">
      <c r="A30" s="561" t="s">
        <v>131</v>
      </c>
      <c r="B30" s="561" t="s">
        <v>129</v>
      </c>
      <c r="C30" s="561" t="s">
        <v>198</v>
      </c>
      <c r="D30" s="562" t="s">
        <v>130</v>
      </c>
      <c r="E30" s="543" t="s">
        <v>276</v>
      </c>
      <c r="F30" s="544"/>
      <c r="G30" s="544"/>
      <c r="H30" s="544">
        <v>416920.63</v>
      </c>
      <c r="I30" s="595"/>
    </row>
    <row r="31" spans="1:9" ht="78" customHeight="1">
      <c r="A31" s="262" t="s">
        <v>444</v>
      </c>
      <c r="B31" s="263"/>
      <c r="C31" s="263"/>
      <c r="D31" s="198" t="s">
        <v>556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445</v>
      </c>
      <c r="B32" s="252"/>
      <c r="C32" s="252"/>
      <c r="D32" s="213" t="s">
        <v>556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9" t="s">
        <v>297</v>
      </c>
      <c r="B33" s="539" t="s">
        <v>295</v>
      </c>
      <c r="C33" s="539" t="s">
        <v>421</v>
      </c>
      <c r="D33" s="610" t="s">
        <v>296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186</v>
      </c>
      <c r="B34" s="263"/>
      <c r="C34" s="263"/>
      <c r="D34" s="248" t="s">
        <v>561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187</v>
      </c>
      <c r="B35" s="252"/>
      <c r="C35" s="252"/>
      <c r="D35" s="253" t="s">
        <v>561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127</v>
      </c>
      <c r="C36" s="539" t="s">
        <v>562</v>
      </c>
      <c r="D36" s="546" t="s">
        <v>505</v>
      </c>
      <c r="E36" s="540" t="s">
        <v>159</v>
      </c>
      <c r="F36" s="215"/>
      <c r="G36" s="215"/>
      <c r="H36" s="215">
        <v>15000</v>
      </c>
      <c r="I36" s="215"/>
    </row>
    <row r="37" spans="1:9" ht="60.75">
      <c r="A37" s="205" t="s">
        <v>448</v>
      </c>
      <c r="B37" s="205"/>
      <c r="C37" s="205"/>
      <c r="D37" s="198" t="s">
        <v>564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449</v>
      </c>
      <c r="B38" s="200"/>
      <c r="C38" s="200"/>
      <c r="D38" s="213" t="s">
        <v>247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475</v>
      </c>
      <c r="C39" s="561" t="s">
        <v>63</v>
      </c>
      <c r="D39" s="585" t="s">
        <v>476</v>
      </c>
      <c r="E39" s="586" t="s">
        <v>144</v>
      </c>
      <c r="F39" s="214"/>
      <c r="G39" s="214"/>
      <c r="H39" s="214">
        <v>521100</v>
      </c>
      <c r="I39" s="214"/>
    </row>
    <row r="40" spans="1:9" ht="18.75" customHeight="1">
      <c r="A40" s="228"/>
      <c r="B40" s="688" t="s">
        <v>160</v>
      </c>
      <c r="C40" s="688"/>
      <c r="D40" s="688"/>
      <c r="E40" s="688"/>
      <c r="F40" s="266"/>
      <c r="G40" s="533"/>
      <c r="H40" s="267">
        <f>H11+H19+H34+H37+H31</f>
        <v>5134738.14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410</v>
      </c>
      <c r="F42" s="156"/>
      <c r="G42" s="156"/>
      <c r="H42" s="304" t="s">
        <v>67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5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6" t="s">
        <v>634</v>
      </c>
      <c r="J1" s="706"/>
      <c r="K1" s="706"/>
    </row>
    <row r="2" spans="3:17" ht="75" customHeight="1">
      <c r="C2" s="157"/>
      <c r="D2" s="705" t="s">
        <v>208</v>
      </c>
      <c r="E2" s="705"/>
      <c r="F2" s="705"/>
      <c r="G2" s="705"/>
      <c r="H2" s="705"/>
      <c r="I2" s="705"/>
      <c r="J2" s="705"/>
      <c r="K2" s="160"/>
      <c r="Q2" s="161"/>
    </row>
    <row r="3" spans="3:23" ht="16.5" customHeight="1" thickBot="1">
      <c r="C3" s="162"/>
      <c r="D3" s="162"/>
      <c r="E3" s="707"/>
      <c r="F3" s="707"/>
      <c r="G3" s="707"/>
      <c r="H3" s="707"/>
      <c r="I3" s="707"/>
      <c r="J3" s="707"/>
      <c r="K3" s="163" t="s">
        <v>411</v>
      </c>
      <c r="W3" s="234"/>
    </row>
    <row r="4" spans="2:11" ht="92.25" customHeight="1" thickBot="1">
      <c r="B4" s="678" t="s">
        <v>596</v>
      </c>
      <c r="C4" s="678" t="s">
        <v>585</v>
      </c>
      <c r="D4" s="678" t="s">
        <v>597</v>
      </c>
      <c r="E4" s="703" t="s">
        <v>584</v>
      </c>
      <c r="F4" s="710" t="s">
        <v>586</v>
      </c>
      <c r="G4" s="710" t="s">
        <v>583</v>
      </c>
      <c r="H4" s="699" t="s">
        <v>587</v>
      </c>
      <c r="I4" s="701" t="s">
        <v>248</v>
      </c>
      <c r="J4" s="708" t="s">
        <v>249</v>
      </c>
      <c r="K4" s="709"/>
    </row>
    <row r="5" spans="2:11" ht="50.25" customHeight="1" thickBot="1">
      <c r="B5" s="679"/>
      <c r="C5" s="679"/>
      <c r="D5" s="679"/>
      <c r="E5" s="704"/>
      <c r="F5" s="711"/>
      <c r="G5" s="711"/>
      <c r="H5" s="700"/>
      <c r="I5" s="702"/>
      <c r="J5" s="446" t="s">
        <v>588</v>
      </c>
      <c r="K5" s="447" t="s">
        <v>589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419</v>
      </c>
      <c r="C7" s="247"/>
      <c r="D7" s="247"/>
      <c r="E7" s="248" t="s">
        <v>418</v>
      </c>
      <c r="F7" s="249"/>
      <c r="G7" s="442"/>
      <c r="H7" s="450">
        <f>I7+J7</f>
        <v>6612976</v>
      </c>
      <c r="I7" s="250">
        <f>I8</f>
        <v>6350276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177</v>
      </c>
      <c r="C8" s="252"/>
      <c r="D8" s="252"/>
      <c r="E8" s="253" t="s">
        <v>418</v>
      </c>
      <c r="F8" s="254"/>
      <c r="G8" s="254"/>
      <c r="H8" s="449">
        <f>I8+J8</f>
        <v>6612976</v>
      </c>
      <c r="I8" s="255">
        <f>SUM(I9:I26)</f>
        <v>6350276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181</v>
      </c>
      <c r="C9" s="268" t="s">
        <v>175</v>
      </c>
      <c r="D9" s="269" t="s">
        <v>554</v>
      </c>
      <c r="E9" s="270" t="s">
        <v>180</v>
      </c>
      <c r="F9" s="369" t="s">
        <v>301</v>
      </c>
      <c r="G9" s="368" t="s">
        <v>369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536</v>
      </c>
      <c r="C10" s="341" t="s">
        <v>63</v>
      </c>
      <c r="D10" s="93" t="s">
        <v>429</v>
      </c>
      <c r="E10" s="202" t="s">
        <v>537</v>
      </c>
      <c r="F10" s="369" t="s">
        <v>5</v>
      </c>
      <c r="G10" s="368" t="s">
        <v>370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495</v>
      </c>
      <c r="C11" s="467" t="s">
        <v>496</v>
      </c>
      <c r="D11" s="324">
        <v>1090</v>
      </c>
      <c r="E11" s="203" t="s">
        <v>497</v>
      </c>
      <c r="F11" s="368" t="s">
        <v>590</v>
      </c>
      <c r="G11" s="369" t="s">
        <v>628</v>
      </c>
      <c r="H11" s="448">
        <f>I11+J11</f>
        <v>650000</v>
      </c>
      <c r="I11" s="232">
        <v>650000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239</v>
      </c>
      <c r="F12" s="235" t="s">
        <v>240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164</v>
      </c>
      <c r="C13" s="216">
        <v>6020</v>
      </c>
      <c r="D13" s="217" t="s">
        <v>423</v>
      </c>
      <c r="E13" s="171" t="s">
        <v>165</v>
      </c>
      <c r="F13" s="368" t="s">
        <v>171</v>
      </c>
      <c r="G13" s="369" t="s">
        <v>172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516</v>
      </c>
      <c r="C14" s="224" t="s">
        <v>337</v>
      </c>
      <c r="D14" s="224" t="s">
        <v>423</v>
      </c>
      <c r="E14" s="103" t="s">
        <v>517</v>
      </c>
      <c r="F14" s="368" t="s">
        <v>603</v>
      </c>
      <c r="G14" s="368" t="s">
        <v>604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516</v>
      </c>
      <c r="C15" s="224" t="s">
        <v>337</v>
      </c>
      <c r="D15" s="224" t="s">
        <v>423</v>
      </c>
      <c r="E15" s="103" t="s">
        <v>517</v>
      </c>
      <c r="F15" s="368" t="s">
        <v>371</v>
      </c>
      <c r="G15" s="368" t="s">
        <v>372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538</v>
      </c>
      <c r="C16" s="224" t="s">
        <v>539</v>
      </c>
      <c r="D16" s="224" t="s">
        <v>424</v>
      </c>
      <c r="E16" s="103" t="s">
        <v>540</v>
      </c>
      <c r="F16" s="235" t="s">
        <v>86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516</v>
      </c>
      <c r="C17" s="224" t="s">
        <v>337</v>
      </c>
      <c r="D17" s="224" t="s">
        <v>423</v>
      </c>
      <c r="E17" s="103" t="s">
        <v>517</v>
      </c>
      <c r="F17" s="372" t="s">
        <v>27</v>
      </c>
      <c r="G17" s="372" t="s">
        <v>605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516</v>
      </c>
      <c r="C18" s="224" t="s">
        <v>337</v>
      </c>
      <c r="D18" s="224" t="s">
        <v>423</v>
      </c>
      <c r="E18" s="103" t="s">
        <v>517</v>
      </c>
      <c r="F18" s="372" t="s">
        <v>2</v>
      </c>
      <c r="G18" s="372" t="s">
        <v>3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286</v>
      </c>
      <c r="C20" s="224" t="s">
        <v>287</v>
      </c>
      <c r="D20" s="224" t="s">
        <v>288</v>
      </c>
      <c r="E20" s="103" t="s">
        <v>289</v>
      </c>
      <c r="F20" s="372" t="s">
        <v>293</v>
      </c>
      <c r="G20" s="372" t="s">
        <v>627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524</v>
      </c>
      <c r="C21" s="335" t="s">
        <v>525</v>
      </c>
      <c r="D21" s="335" t="s">
        <v>182</v>
      </c>
      <c r="E21" s="336" t="s">
        <v>183</v>
      </c>
      <c r="F21" s="372" t="s">
        <v>87</v>
      </c>
      <c r="G21" s="372" t="s">
        <v>1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313</v>
      </c>
      <c r="C22" s="221" t="s">
        <v>314</v>
      </c>
      <c r="D22" s="338" t="s">
        <v>426</v>
      </c>
      <c r="E22" s="103" t="s">
        <v>315</v>
      </c>
      <c r="F22" s="372" t="s">
        <v>194</v>
      </c>
      <c r="G22" s="372" t="s">
        <v>617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528</v>
      </c>
      <c r="C23" s="221" t="s">
        <v>529</v>
      </c>
      <c r="D23" s="338" t="s">
        <v>427</v>
      </c>
      <c r="E23" s="103" t="s">
        <v>184</v>
      </c>
      <c r="F23" s="368" t="s">
        <v>80</v>
      </c>
      <c r="G23" s="440" t="s">
        <v>4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532</v>
      </c>
      <c r="C24" s="93" t="s">
        <v>533</v>
      </c>
      <c r="D24" s="93" t="s">
        <v>428</v>
      </c>
      <c r="E24" s="340" t="s">
        <v>534</v>
      </c>
      <c r="F24" s="368" t="s">
        <v>616</v>
      </c>
      <c r="G24" s="368" t="s">
        <v>606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536</v>
      </c>
      <c r="C25" s="459" t="s">
        <v>63</v>
      </c>
      <c r="D25" s="459" t="s">
        <v>429</v>
      </c>
      <c r="E25" s="460" t="s">
        <v>537</v>
      </c>
      <c r="F25" s="368" t="s">
        <v>169</v>
      </c>
      <c r="G25" s="368" t="s">
        <v>170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542</v>
      </c>
      <c r="C26" s="93" t="s">
        <v>543</v>
      </c>
      <c r="D26" s="93" t="s">
        <v>185</v>
      </c>
      <c r="E26" s="202" t="s">
        <v>544</v>
      </c>
      <c r="F26" s="372" t="s">
        <v>607</v>
      </c>
      <c r="G26" s="372" t="s">
        <v>608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565</v>
      </c>
      <c r="C27" s="278"/>
      <c r="D27" s="278"/>
      <c r="E27" s="279" t="s">
        <v>550</v>
      </c>
      <c r="F27" s="280"/>
      <c r="G27" s="280"/>
      <c r="H27" s="450">
        <f>I27+J27</f>
        <v>1700500</v>
      </c>
      <c r="I27" s="250">
        <f>I28</f>
        <v>1700500</v>
      </c>
      <c r="J27" s="250">
        <f>J33+J35+J29+J31+J32</f>
        <v>0</v>
      </c>
      <c r="K27" s="281"/>
    </row>
    <row r="28" spans="1:11" ht="41.25" thickBot="1">
      <c r="A28" s="159"/>
      <c r="B28" s="251" t="s">
        <v>566</v>
      </c>
      <c r="C28" s="282"/>
      <c r="D28" s="282"/>
      <c r="E28" s="283" t="s">
        <v>550</v>
      </c>
      <c r="F28" s="284"/>
      <c r="G28" s="284"/>
      <c r="H28" s="452">
        <f>I28+J28</f>
        <v>1700500</v>
      </c>
      <c r="I28" s="255">
        <f>SUM(I29:I35)</f>
        <v>1700500</v>
      </c>
      <c r="J28" s="255"/>
      <c r="K28" s="274"/>
    </row>
    <row r="29" spans="2:11" s="175" customFormat="1" ht="129" customHeight="1">
      <c r="B29" s="224" t="s">
        <v>50</v>
      </c>
      <c r="C29" s="224" t="s">
        <v>97</v>
      </c>
      <c r="D29" s="224" t="s">
        <v>552</v>
      </c>
      <c r="E29" s="103" t="s">
        <v>188</v>
      </c>
      <c r="F29" s="373" t="s">
        <v>192</v>
      </c>
      <c r="G29" s="373" t="s">
        <v>609</v>
      </c>
      <c r="H29" s="451">
        <f>I29+J29</f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48</v>
      </c>
      <c r="C30" s="224" t="s">
        <v>560</v>
      </c>
      <c r="D30" s="224" t="s">
        <v>551</v>
      </c>
      <c r="E30" s="103" t="s">
        <v>49</v>
      </c>
      <c r="F30" s="374" t="s">
        <v>7</v>
      </c>
      <c r="G30" s="441" t="s">
        <v>611</v>
      </c>
      <c r="H30" s="451"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50</v>
      </c>
      <c r="C31" s="224" t="s">
        <v>97</v>
      </c>
      <c r="D31" s="225" t="s">
        <v>552</v>
      </c>
      <c r="E31" s="172" t="s">
        <v>92</v>
      </c>
      <c r="F31" s="374" t="s">
        <v>7</v>
      </c>
      <c r="G31" s="374" t="s">
        <v>6</v>
      </c>
      <c r="H31" s="451">
        <f aca="true" t="shared" si="1" ref="H31:H38">I31+J31</f>
        <v>779500</v>
      </c>
      <c r="I31" s="237">
        <v>779500</v>
      </c>
      <c r="J31" s="237"/>
      <c r="K31" s="231"/>
    </row>
    <row r="32" spans="1:11" ht="101.25" customHeight="1">
      <c r="A32" s="159"/>
      <c r="B32" s="224" t="s">
        <v>50</v>
      </c>
      <c r="C32" s="224" t="s">
        <v>97</v>
      </c>
      <c r="D32" s="225" t="s">
        <v>552</v>
      </c>
      <c r="E32" s="172" t="s">
        <v>92</v>
      </c>
      <c r="F32" s="374" t="s">
        <v>94</v>
      </c>
      <c r="G32" s="374" t="s">
        <v>8</v>
      </c>
      <c r="H32" s="592">
        <f t="shared" si="1"/>
        <v>120500</v>
      </c>
      <c r="I32" s="593">
        <v>120500</v>
      </c>
      <c r="J32" s="593"/>
      <c r="K32" s="231"/>
    </row>
    <row r="33" spans="1:11" ht="81.75" customHeight="1">
      <c r="A33" s="159"/>
      <c r="B33" s="227" t="s">
        <v>438</v>
      </c>
      <c r="C33" s="224" t="s">
        <v>439</v>
      </c>
      <c r="D33" s="224" t="s">
        <v>554</v>
      </c>
      <c r="E33" s="318" t="s">
        <v>440</v>
      </c>
      <c r="F33" s="376" t="s">
        <v>93</v>
      </c>
      <c r="G33" s="376" t="s">
        <v>9</v>
      </c>
      <c r="H33" s="451">
        <f t="shared" si="1"/>
        <v>68500</v>
      </c>
      <c r="I33" s="237">
        <v>68500</v>
      </c>
      <c r="J33" s="237"/>
      <c r="K33" s="232"/>
    </row>
    <row r="34" spans="1:11" ht="100.5" customHeight="1">
      <c r="A34" s="159"/>
      <c r="B34" s="319" t="s">
        <v>441</v>
      </c>
      <c r="C34" s="319" t="s">
        <v>98</v>
      </c>
      <c r="D34" s="319" t="s">
        <v>554</v>
      </c>
      <c r="E34" s="320" t="s">
        <v>225</v>
      </c>
      <c r="F34" s="375" t="s">
        <v>94</v>
      </c>
      <c r="G34" s="375" t="s">
        <v>8</v>
      </c>
      <c r="H34" s="451">
        <f t="shared" si="1"/>
        <v>60000</v>
      </c>
      <c r="I34" s="349">
        <v>60000</v>
      </c>
      <c r="J34" s="349"/>
      <c r="K34" s="287"/>
    </row>
    <row r="35" spans="1:11" ht="72" customHeight="1" thickBot="1">
      <c r="A35" s="159"/>
      <c r="B35" s="457" t="s">
        <v>513</v>
      </c>
      <c r="C35" s="457" t="s">
        <v>101</v>
      </c>
      <c r="D35" s="457" t="s">
        <v>555</v>
      </c>
      <c r="E35" s="458" t="s">
        <v>227</v>
      </c>
      <c r="F35" s="377" t="s">
        <v>195</v>
      </c>
      <c r="G35" s="377" t="s">
        <v>612</v>
      </c>
      <c r="H35" s="456">
        <f t="shared" si="1"/>
        <v>100000</v>
      </c>
      <c r="I35" s="285">
        <v>100000</v>
      </c>
      <c r="J35" s="286"/>
      <c r="K35" s="287"/>
    </row>
    <row r="36" spans="1:11" ht="85.5" customHeight="1">
      <c r="A36" s="159"/>
      <c r="B36" s="258" t="s">
        <v>444</v>
      </c>
      <c r="C36" s="259"/>
      <c r="D36" s="259"/>
      <c r="E36" s="248" t="s">
        <v>556</v>
      </c>
      <c r="F36" s="280"/>
      <c r="G36" s="453"/>
      <c r="H36" s="450">
        <f t="shared" si="1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445</v>
      </c>
      <c r="C37" s="252"/>
      <c r="D37" s="252"/>
      <c r="E37" s="260" t="s">
        <v>556</v>
      </c>
      <c r="F37" s="284"/>
      <c r="G37" s="261"/>
      <c r="H37" s="452">
        <f t="shared" si="1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446</v>
      </c>
      <c r="C38" s="459" t="s">
        <v>569</v>
      </c>
      <c r="D38" s="459" t="s">
        <v>420</v>
      </c>
      <c r="E38" s="460" t="s">
        <v>571</v>
      </c>
      <c r="F38" s="369" t="s">
        <v>603</v>
      </c>
      <c r="G38" s="369" t="s">
        <v>604</v>
      </c>
      <c r="H38" s="461">
        <f t="shared" si="1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464</v>
      </c>
      <c r="C39" s="96" t="s">
        <v>465</v>
      </c>
      <c r="D39" s="96" t="s">
        <v>557</v>
      </c>
      <c r="E39" s="103" t="s">
        <v>466</v>
      </c>
      <c r="F39" s="572" t="s">
        <v>196</v>
      </c>
      <c r="G39" s="572" t="s">
        <v>613</v>
      </c>
      <c r="H39" s="594">
        <f aca="true" t="shared" si="2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467</v>
      </c>
      <c r="C40" s="96" t="s">
        <v>468</v>
      </c>
      <c r="D40" s="96" t="s">
        <v>558</v>
      </c>
      <c r="E40" s="103" t="s">
        <v>460</v>
      </c>
      <c r="F40" s="364"/>
      <c r="G40" s="364"/>
      <c r="H40" s="461">
        <f t="shared" si="2"/>
        <v>0</v>
      </c>
      <c r="I40" s="352"/>
      <c r="J40" s="352"/>
      <c r="K40" s="232"/>
    </row>
    <row r="41" spans="2:11" s="178" customFormat="1" ht="97.5" customHeight="1">
      <c r="B41" s="323" t="s">
        <v>490</v>
      </c>
      <c r="C41" s="227" t="s">
        <v>122</v>
      </c>
      <c r="D41" s="227" t="s">
        <v>558</v>
      </c>
      <c r="E41" s="204" t="s">
        <v>245</v>
      </c>
      <c r="F41" s="368" t="s">
        <v>373</v>
      </c>
      <c r="G41" s="368" t="s">
        <v>374</v>
      </c>
      <c r="H41" s="461">
        <f t="shared" si="2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499</v>
      </c>
      <c r="C42" s="224" t="s">
        <v>99</v>
      </c>
      <c r="D42" s="324" t="s">
        <v>161</v>
      </c>
      <c r="E42" s="103" t="s">
        <v>498</v>
      </c>
      <c r="F42" s="369" t="s">
        <v>375</v>
      </c>
      <c r="G42" s="369" t="s">
        <v>376</v>
      </c>
      <c r="H42" s="461">
        <f t="shared" si="2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501</v>
      </c>
      <c r="C43" s="93" t="s">
        <v>496</v>
      </c>
      <c r="D43" s="93" t="s">
        <v>173</v>
      </c>
      <c r="E43" s="202" t="s">
        <v>497</v>
      </c>
      <c r="F43" s="371" t="s">
        <v>377</v>
      </c>
      <c r="G43" s="371" t="s">
        <v>378</v>
      </c>
      <c r="H43" s="461">
        <f t="shared" si="2"/>
        <v>87914</v>
      </c>
      <c r="I43" s="226">
        <v>87914</v>
      </c>
      <c r="J43" s="177"/>
      <c r="K43" s="231"/>
    </row>
    <row r="44" spans="2:11" s="178" customFormat="1" ht="99.75" customHeight="1">
      <c r="B44" s="93" t="s">
        <v>501</v>
      </c>
      <c r="C44" s="93" t="s">
        <v>496</v>
      </c>
      <c r="D44" s="93" t="s">
        <v>173</v>
      </c>
      <c r="E44" s="202" t="s">
        <v>497</v>
      </c>
      <c r="F44" s="368" t="s">
        <v>167</v>
      </c>
      <c r="G44" s="368" t="s">
        <v>168</v>
      </c>
      <c r="H44" s="461">
        <f t="shared" si="2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501</v>
      </c>
      <c r="C45" s="93" t="s">
        <v>496</v>
      </c>
      <c r="D45" s="93" t="s">
        <v>173</v>
      </c>
      <c r="E45" s="202" t="s">
        <v>497</v>
      </c>
      <c r="F45" s="370" t="s">
        <v>379</v>
      </c>
      <c r="G45" s="370" t="s">
        <v>380</v>
      </c>
      <c r="H45" s="461">
        <f t="shared" si="2"/>
        <v>80000</v>
      </c>
      <c r="I45" s="179">
        <v>80000</v>
      </c>
      <c r="J45" s="179"/>
      <c r="K45" s="231"/>
    </row>
    <row r="46" spans="1:11" ht="62.25" customHeight="1">
      <c r="A46" s="159"/>
      <c r="B46" s="93" t="s">
        <v>501</v>
      </c>
      <c r="C46" s="93" t="s">
        <v>496</v>
      </c>
      <c r="D46" s="93" t="s">
        <v>173</v>
      </c>
      <c r="E46" s="202" t="s">
        <v>497</v>
      </c>
      <c r="F46" s="370" t="s">
        <v>197</v>
      </c>
      <c r="G46" s="370" t="s">
        <v>381</v>
      </c>
      <c r="H46" s="461">
        <f t="shared" si="2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501</v>
      </c>
      <c r="C47" s="93" t="s">
        <v>496</v>
      </c>
      <c r="D47" s="93" t="s">
        <v>173</v>
      </c>
      <c r="E47" s="202" t="s">
        <v>497</v>
      </c>
      <c r="F47" s="367" t="s">
        <v>211</v>
      </c>
      <c r="G47" s="367" t="s">
        <v>614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186</v>
      </c>
      <c r="C48" s="263"/>
      <c r="D48" s="263"/>
      <c r="E48" s="248" t="s">
        <v>561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187</v>
      </c>
      <c r="C49" s="252"/>
      <c r="D49" s="252"/>
      <c r="E49" s="260" t="s">
        <v>561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509</v>
      </c>
      <c r="D50" s="464" t="s">
        <v>246</v>
      </c>
      <c r="E50" s="465" t="s">
        <v>511</v>
      </c>
      <c r="F50" s="366" t="s">
        <v>241</v>
      </c>
      <c r="G50" s="366" t="s">
        <v>591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509</v>
      </c>
      <c r="D51" s="224" t="s">
        <v>246</v>
      </c>
      <c r="E51" s="363" t="s">
        <v>511</v>
      </c>
      <c r="F51" s="365" t="s">
        <v>212</v>
      </c>
      <c r="G51" s="365" t="s">
        <v>615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242</v>
      </c>
      <c r="C52" s="263"/>
      <c r="D52" s="263"/>
      <c r="E52" s="248" t="s">
        <v>58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243</v>
      </c>
      <c r="C53" s="355"/>
      <c r="D53" s="355"/>
      <c r="E53" s="356" t="s">
        <v>58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448</v>
      </c>
      <c r="C55" s="263"/>
      <c r="D55" s="263"/>
      <c r="E55" s="248" t="s">
        <v>564</v>
      </c>
      <c r="F55" s="264"/>
      <c r="G55" s="264"/>
      <c r="H55" s="462">
        <f>H56</f>
        <v>55000</v>
      </c>
      <c r="I55" s="462">
        <f>I56</f>
        <v>55000</v>
      </c>
      <c r="J55" s="289"/>
      <c r="K55" s="290"/>
    </row>
    <row r="56" spans="1:11" ht="44.25" customHeight="1" thickBot="1">
      <c r="A56" s="159"/>
      <c r="B56" s="251" t="s">
        <v>449</v>
      </c>
      <c r="C56" s="252"/>
      <c r="D56" s="252"/>
      <c r="E56" s="260" t="s">
        <v>247</v>
      </c>
      <c r="F56" s="265"/>
      <c r="G56" s="265"/>
      <c r="H56" s="452">
        <f>H57+H58</f>
        <v>55000</v>
      </c>
      <c r="I56" s="452">
        <f>I57+I58</f>
        <v>55000</v>
      </c>
      <c r="J56" s="291"/>
      <c r="K56" s="292"/>
    </row>
    <row r="57" spans="1:11" ht="83.25" customHeight="1">
      <c r="A57" s="159"/>
      <c r="B57" s="566" t="s">
        <v>138</v>
      </c>
      <c r="C57" s="566" t="s">
        <v>132</v>
      </c>
      <c r="D57" s="566" t="s">
        <v>63</v>
      </c>
      <c r="E57" s="570" t="s">
        <v>136</v>
      </c>
      <c r="F57" s="572" t="s">
        <v>137</v>
      </c>
      <c r="G57" s="572" t="s">
        <v>141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138</v>
      </c>
      <c r="C58" s="566" t="s">
        <v>132</v>
      </c>
      <c r="D58" s="566" t="s">
        <v>63</v>
      </c>
      <c r="E58" s="570" t="s">
        <v>136</v>
      </c>
      <c r="F58" s="572" t="s">
        <v>139</v>
      </c>
      <c r="G58" s="572" t="s">
        <v>140</v>
      </c>
      <c r="H58" s="575">
        <f>I58+J58</f>
        <v>20000</v>
      </c>
      <c r="I58" s="352">
        <v>20000</v>
      </c>
      <c r="J58" s="352"/>
      <c r="K58" s="232"/>
    </row>
    <row r="59" spans="1:11" ht="28.5" customHeight="1" thickBot="1">
      <c r="A59" s="159"/>
      <c r="B59" s="565"/>
      <c r="C59" s="567"/>
      <c r="D59" s="568"/>
      <c r="E59" s="569" t="s">
        <v>64</v>
      </c>
      <c r="F59" s="571"/>
      <c r="G59" s="569"/>
      <c r="H59" s="573">
        <f>I59+J59</f>
        <v>9433046</v>
      </c>
      <c r="I59" s="574">
        <f>I7+I27+I36+I48+I55</f>
        <v>9170346</v>
      </c>
      <c r="J59" s="574">
        <f>J7+J27+J36+J48</f>
        <v>262700</v>
      </c>
      <c r="K59" s="574">
        <f>K7+K27+K36+K48</f>
        <v>224000</v>
      </c>
    </row>
    <row r="60" spans="1:11" ht="14.25">
      <c r="A60" s="159"/>
      <c r="B60" s="159"/>
      <c r="C60" s="180"/>
      <c r="D60" s="180"/>
      <c r="E60" s="181"/>
      <c r="F60" s="181"/>
      <c r="G60" s="181"/>
      <c r="H60" s="181"/>
      <c r="I60" s="182"/>
      <c r="J60" s="182"/>
      <c r="K60" s="182"/>
    </row>
    <row r="61" spans="1:11" ht="18.75">
      <c r="A61" s="159"/>
      <c r="B61" s="159"/>
      <c r="C61" s="183"/>
      <c r="D61" s="183"/>
      <c r="E61" s="361" t="s">
        <v>410</v>
      </c>
      <c r="F61" s="158"/>
      <c r="G61" s="158"/>
      <c r="H61" s="158"/>
      <c r="I61" s="184"/>
      <c r="J61" s="362" t="s">
        <v>244</v>
      </c>
      <c r="K61" s="184"/>
    </row>
    <row r="62" spans="1:11" ht="12.75">
      <c r="A62" s="159"/>
      <c r="B62" s="159"/>
      <c r="C62" s="183"/>
      <c r="D62" s="183"/>
      <c r="E62" s="158"/>
      <c r="F62" s="158"/>
      <c r="G62" s="158"/>
      <c r="H62" s="158"/>
      <c r="I62" s="184"/>
      <c r="J62" s="184"/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3:11" ht="12.75"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57"/>
      <c r="D79" s="157"/>
      <c r="E79" s="158"/>
      <c r="F79" s="158"/>
      <c r="G79" s="158"/>
      <c r="H79" s="158"/>
      <c r="I79" s="185"/>
      <c r="J79" s="185"/>
      <c r="K79" s="185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6:8" ht="12.75">
      <c r="F122" s="187"/>
      <c r="G122" s="187"/>
      <c r="H122" s="187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635</v>
      </c>
      <c r="E1" s="712"/>
      <c r="F1" s="712"/>
      <c r="G1" s="712"/>
    </row>
    <row r="2" spans="2:10" ht="75" customHeight="1">
      <c r="B2" s="716" t="s">
        <v>209</v>
      </c>
      <c r="C2" s="716"/>
      <c r="D2" s="716"/>
      <c r="J2" s="161"/>
    </row>
    <row r="3" spans="3:16" ht="16.5" customHeight="1" thickBot="1">
      <c r="C3" s="162"/>
      <c r="D3" s="429"/>
      <c r="P3" s="234"/>
    </row>
    <row r="4" spans="2:4" ht="92.25" customHeight="1">
      <c r="B4" s="678" t="s">
        <v>303</v>
      </c>
      <c r="C4" s="678" t="s">
        <v>618</v>
      </c>
      <c r="D4" s="710" t="s">
        <v>619</v>
      </c>
    </row>
    <row r="5" spans="2:4" ht="35.25" customHeight="1" thickBot="1">
      <c r="B5" s="679"/>
      <c r="C5" s="679"/>
      <c r="D5" s="711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10</v>
      </c>
      <c r="C7" s="519" t="s">
        <v>620</v>
      </c>
      <c r="D7" s="513" t="s">
        <v>17</v>
      </c>
    </row>
    <row r="8" spans="1:4" s="170" customFormat="1" ht="84.75" customHeight="1">
      <c r="A8" s="164"/>
      <c r="B8" s="507" t="s">
        <v>11</v>
      </c>
      <c r="C8" s="341" t="s">
        <v>268</v>
      </c>
      <c r="D8" s="506" t="s">
        <v>418</v>
      </c>
    </row>
    <row r="9" spans="1:4" s="170" customFormat="1" ht="69.75" customHeight="1">
      <c r="A9" s="164"/>
      <c r="B9" s="508" t="s">
        <v>12</v>
      </c>
      <c r="C9" s="468" t="s">
        <v>25</v>
      </c>
      <c r="D9" s="713" t="s">
        <v>28</v>
      </c>
    </row>
    <row r="10" spans="1:4" s="170" customFormat="1" ht="56.25" customHeight="1" hidden="1">
      <c r="A10" s="164"/>
      <c r="B10" s="505"/>
      <c r="C10" s="216"/>
      <c r="D10" s="714"/>
    </row>
    <row r="11" spans="1:4" s="170" customFormat="1" ht="39.75" customHeight="1">
      <c r="A11" s="164"/>
      <c r="B11" s="508" t="s">
        <v>13</v>
      </c>
      <c r="C11" s="224" t="s">
        <v>385</v>
      </c>
      <c r="D11" s="714"/>
    </row>
    <row r="12" spans="1:4" s="170" customFormat="1" ht="96.75" customHeight="1">
      <c r="A12" s="164"/>
      <c r="B12" s="508" t="s">
        <v>14</v>
      </c>
      <c r="C12" s="224" t="s">
        <v>621</v>
      </c>
      <c r="D12" s="714"/>
    </row>
    <row r="13" spans="1:4" s="170" customFormat="1" ht="95.25" customHeight="1" hidden="1">
      <c r="A13" s="164"/>
      <c r="B13" s="510" t="s">
        <v>538</v>
      </c>
      <c r="C13" s="224" t="s">
        <v>539</v>
      </c>
      <c r="D13" s="714"/>
    </row>
    <row r="14" spans="1:4" s="170" customFormat="1" ht="95.25" customHeight="1">
      <c r="A14" s="164"/>
      <c r="B14" s="508" t="s">
        <v>15</v>
      </c>
      <c r="C14" s="469" t="s">
        <v>26</v>
      </c>
      <c r="D14" s="715"/>
    </row>
    <row r="15" spans="1:4" s="170" customFormat="1" ht="95.25" customHeight="1">
      <c r="A15" s="164"/>
      <c r="B15" s="508" t="s">
        <v>16</v>
      </c>
      <c r="C15" s="469" t="s">
        <v>622</v>
      </c>
      <c r="D15" s="509" t="s">
        <v>418</v>
      </c>
    </row>
    <row r="16" spans="1:4" s="170" customFormat="1" ht="65.25" customHeight="1">
      <c r="A16" s="164"/>
      <c r="B16" s="511" t="s">
        <v>18</v>
      </c>
      <c r="C16" s="335" t="s">
        <v>623</v>
      </c>
      <c r="D16" s="509" t="s">
        <v>418</v>
      </c>
    </row>
    <row r="17" spans="1:4" s="170" customFormat="1" ht="74.25" customHeight="1" thickBot="1">
      <c r="A17" s="164"/>
      <c r="B17" s="512" t="s">
        <v>19</v>
      </c>
      <c r="C17" s="221" t="s">
        <v>624</v>
      </c>
      <c r="D17" s="509" t="s">
        <v>30</v>
      </c>
    </row>
    <row r="18" spans="1:10" s="170" customFormat="1" ht="183" customHeight="1" thickBot="1">
      <c r="A18" s="164"/>
      <c r="B18" s="512" t="s">
        <v>20</v>
      </c>
      <c r="C18" s="470" t="s">
        <v>29</v>
      </c>
      <c r="D18" s="513" t="s">
        <v>31</v>
      </c>
      <c r="J18" s="443"/>
    </row>
    <row r="19" spans="1:4" s="170" customFormat="1" ht="135" customHeight="1">
      <c r="A19" s="164"/>
      <c r="B19" s="512" t="s">
        <v>21</v>
      </c>
      <c r="C19" s="471" t="s">
        <v>625</v>
      </c>
      <c r="D19" s="513" t="s">
        <v>32</v>
      </c>
    </row>
    <row r="20" spans="2:4" s="174" customFormat="1" ht="115.5" customHeight="1">
      <c r="B20" s="514" t="s">
        <v>22</v>
      </c>
      <c r="C20" s="93" t="s">
        <v>261</v>
      </c>
      <c r="D20" s="509" t="s">
        <v>33</v>
      </c>
    </row>
    <row r="21" spans="2:4" s="175" customFormat="1" ht="87" customHeight="1">
      <c r="B21" s="510" t="s">
        <v>23</v>
      </c>
      <c r="C21" s="224" t="s">
        <v>626</v>
      </c>
      <c r="D21" s="515" t="s">
        <v>418</v>
      </c>
    </row>
    <row r="22" spans="1:4" ht="86.25" customHeight="1" thickBot="1">
      <c r="A22" s="159"/>
      <c r="B22" s="516" t="s">
        <v>24</v>
      </c>
      <c r="C22" s="517" t="s">
        <v>0</v>
      </c>
      <c r="D22" s="518" t="s">
        <v>32</v>
      </c>
    </row>
    <row r="23" spans="2:4" s="475" customFormat="1" ht="56.25" customHeight="1">
      <c r="B23" s="476"/>
      <c r="C23" s="361" t="s">
        <v>410</v>
      </c>
      <c r="D23" s="491" t="s">
        <v>67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242</v>
      </c>
      <c r="C40" s="473"/>
      <c r="D40" s="474"/>
    </row>
    <row r="41" spans="1:4" ht="21" hidden="1" thickBot="1">
      <c r="A41" s="159"/>
      <c r="B41" s="354" t="s">
        <v>243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636</v>
      </c>
      <c r="I1" s="717"/>
    </row>
    <row r="2" spans="2:15" ht="75" customHeight="1">
      <c r="B2" s="705" t="s">
        <v>285</v>
      </c>
      <c r="C2" s="705"/>
      <c r="D2" s="705"/>
      <c r="E2" s="705"/>
      <c r="F2" s="705"/>
      <c r="G2" s="705"/>
      <c r="H2" s="705"/>
      <c r="I2" s="705"/>
      <c r="O2" s="161"/>
    </row>
    <row r="3" spans="3:21" ht="16.5" customHeight="1" thickBot="1">
      <c r="C3" s="162"/>
      <c r="D3" s="162"/>
      <c r="E3" s="707"/>
      <c r="F3" s="707"/>
      <c r="G3" s="707"/>
      <c r="H3" s="707"/>
      <c r="I3" s="707"/>
      <c r="U3" s="234"/>
    </row>
    <row r="4" spans="2:9" ht="92.25" customHeight="1">
      <c r="B4" s="678" t="s">
        <v>596</v>
      </c>
      <c r="C4" s="678" t="s">
        <v>585</v>
      </c>
      <c r="D4" s="678" t="s">
        <v>597</v>
      </c>
      <c r="E4" s="703" t="s">
        <v>584</v>
      </c>
      <c r="F4" s="710" t="s">
        <v>430</v>
      </c>
      <c r="G4" s="710" t="s">
        <v>587</v>
      </c>
      <c r="H4" s="710" t="s">
        <v>248</v>
      </c>
      <c r="I4" s="699" t="s">
        <v>249</v>
      </c>
    </row>
    <row r="5" spans="2:9" ht="35.25" customHeight="1" thickBot="1">
      <c r="B5" s="679"/>
      <c r="C5" s="679"/>
      <c r="D5" s="679"/>
      <c r="E5" s="704"/>
      <c r="F5" s="711"/>
      <c r="G5" s="711"/>
      <c r="H5" s="711"/>
      <c r="I5" s="700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419</v>
      </c>
      <c r="C7" s="247"/>
      <c r="D7" s="247"/>
      <c r="E7" s="248" t="s">
        <v>418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177</v>
      </c>
      <c r="C8" s="252"/>
      <c r="D8" s="252"/>
      <c r="E8" s="253" t="s">
        <v>418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239</v>
      </c>
      <c r="F9" s="235" t="s">
        <v>240</v>
      </c>
      <c r="G9" s="235"/>
      <c r="H9" s="235"/>
      <c r="I9" s="232"/>
    </row>
    <row r="10" spans="1:9" s="170" customFormat="1" ht="57.75" customHeight="1">
      <c r="A10" s="164"/>
      <c r="B10" s="227" t="s">
        <v>516</v>
      </c>
      <c r="C10" s="224" t="s">
        <v>337</v>
      </c>
      <c r="D10" s="224" t="s">
        <v>423</v>
      </c>
      <c r="E10" s="103" t="s">
        <v>517</v>
      </c>
      <c r="F10" s="368" t="s">
        <v>431</v>
      </c>
      <c r="G10" s="598">
        <f>H10+I10</f>
        <v>14700</v>
      </c>
      <c r="H10" s="598">
        <v>14700</v>
      </c>
      <c r="I10" s="220"/>
    </row>
    <row r="11" spans="1:9" s="170" customFormat="1" ht="38.25" thickBot="1">
      <c r="A11" s="164"/>
      <c r="B11" s="600" t="s">
        <v>516</v>
      </c>
      <c r="C11" s="224" t="s">
        <v>337</v>
      </c>
      <c r="D11" s="224" t="s">
        <v>423</v>
      </c>
      <c r="E11" s="103" t="s">
        <v>517</v>
      </c>
      <c r="F11" s="368" t="s">
        <v>432</v>
      </c>
      <c r="G11" s="599">
        <f>H11+I11</f>
        <v>25000</v>
      </c>
      <c r="H11" s="598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64</v>
      </c>
      <c r="F12" s="298"/>
      <c r="G12" s="299">
        <f>G7</f>
        <v>39700</v>
      </c>
      <c r="H12" s="299">
        <f>H7</f>
        <v>14700</v>
      </c>
      <c r="I12" s="601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410</v>
      </c>
      <c r="F14" s="158"/>
      <c r="G14" s="158"/>
      <c r="H14" s="158"/>
      <c r="I14" s="362" t="s">
        <v>67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E3:I3"/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2019-09-17T14:08:28Z</cp:lastPrinted>
  <dcterms:created xsi:type="dcterms:W3CDTF">2004-10-20T08:35:41Z</dcterms:created>
  <dcterms:modified xsi:type="dcterms:W3CDTF">2019-09-17T14:08:39Z</dcterms:modified>
  <cp:category/>
  <cp:version/>
  <cp:contentType/>
  <cp:contentStatus/>
</cp:coreProperties>
</file>